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yt\Desktop\"/>
    </mc:Choice>
  </mc:AlternateContent>
  <bookViews>
    <workbookView xWindow="0" yWindow="0" windowWidth="25200" windowHeight="11760"/>
  </bookViews>
  <sheets>
    <sheet name="ДК_NEW" sheetId="1" r:id="rId1"/>
    <sheet name="ДК_NEW цв" sheetId="2" state="hidden" r:id="rId2"/>
    <sheet name="-ДК_NEW" sheetId="3" state="hidden" r:id="rId3"/>
    <sheet name="ДК_NEW (3)" sheetId="4" state="hidden" r:id="rId4"/>
    <sheet name="НАСЕЛЕНИЕ" sheetId="5" r:id="rId5"/>
    <sheet name="ДК_NEW (2)" sheetId="6" state="hidden" r:id="rId6"/>
    <sheet name="ДК_NEW21.08" sheetId="7" state="hidden" r:id="rId7"/>
  </sheets>
  <definedNames>
    <definedName name="_xlnm._FilterDatabase" localSheetId="0" hidden="1">ДК_NEW!$A$5:$T$255</definedName>
    <definedName name="_xlnm._FilterDatabase" localSheetId="2" hidden="1">'-ДК_NEW'!$A$5:$AA$253</definedName>
    <definedName name="_xlnm._FilterDatabase" localSheetId="5" hidden="1">'ДК_NEW (2)'!$B$5:$AA$261</definedName>
    <definedName name="_xlnm._FilterDatabase" localSheetId="3" hidden="1">'ДК_NEW (3)'!$A$5:$AA$255</definedName>
    <definedName name="_xlnm._FilterDatabase" localSheetId="1" hidden="1">'ДК_NEW цв'!$A$5:$AA$255</definedName>
    <definedName name="_xlnm._FilterDatabase" localSheetId="6" hidden="1">ДК_NEW21.08!$B$5:$AA$260</definedName>
    <definedName name="Z_39A69230_0156_42E7_B758_247F0A34DEA3_.wvu.PrintArea" localSheetId="0">ДК_NEW!$B$1:$D$69</definedName>
    <definedName name="Z_39A69230_0156_42E7_B758_247F0A34DEA3_.wvu.PrintArea" localSheetId="2">'-ДК_NEW'!$B$1:$K$69</definedName>
    <definedName name="Z_39A69230_0156_42E7_B758_247F0A34DEA3_.wvu.PrintArea" localSheetId="5">'ДК_NEW (2)'!$B$1:$K$69</definedName>
    <definedName name="Z_39A69230_0156_42E7_B758_247F0A34DEA3_.wvu.PrintArea" localSheetId="3">'ДК_NEW (3)'!$B$1:$K$69</definedName>
    <definedName name="Z_39A69230_0156_42E7_B758_247F0A34DEA3_.wvu.PrintArea" localSheetId="1">'ДК_NEW цв'!$B$1:$K$69</definedName>
    <definedName name="Z_39A69230_0156_42E7_B758_247F0A34DEA3_.wvu.PrintArea" localSheetId="6">ДК_NEW21.08!$B$1:$K$69</definedName>
    <definedName name="Z_39A69230_0156_42E7_B758_247F0A34DEA3_.wvu.PrintArea" localSheetId="4">НАСЕЛЕНИЕ!$A$1:$E$51</definedName>
    <definedName name="Z_39A69230_0156_42E7_B758_247F0A34DEA3_.wvu.PrintTitles" localSheetId="0">ДК_NEW!$4:$5</definedName>
    <definedName name="Z_39A69230_0156_42E7_B758_247F0A34DEA3_.wvu.PrintTitles" localSheetId="2">'-ДК_NEW'!$4:$5</definedName>
    <definedName name="Z_39A69230_0156_42E7_B758_247F0A34DEA3_.wvu.PrintTitles" localSheetId="5">'ДК_NEW (2)'!$4:$5</definedName>
    <definedName name="Z_39A69230_0156_42E7_B758_247F0A34DEA3_.wvu.PrintTitles" localSheetId="3">'ДК_NEW (3)'!$4:$5</definedName>
    <definedName name="Z_39A69230_0156_42E7_B758_247F0A34DEA3_.wvu.PrintTitles" localSheetId="1">'ДК_NEW цв'!$4:$5</definedName>
    <definedName name="Z_39A69230_0156_42E7_B758_247F0A34DEA3_.wvu.PrintTitles" localSheetId="6">ДК_NEW21.08!$4:$5</definedName>
    <definedName name="Z_39A69230_0156_42E7_B758_247F0A34DEA3_.wvu.PrintTitles" localSheetId="4">НАСЕЛЕНИЕ!$5:$8</definedName>
    <definedName name="Z_735A27B3_9F8B_4975_BCF4_5567811DE975_.wvu.PrintArea" localSheetId="0">ДК_NEW!$B$1:$D$69</definedName>
    <definedName name="Z_735A27B3_9F8B_4975_BCF4_5567811DE975_.wvu.PrintArea" localSheetId="2">'-ДК_NEW'!$B$1:$K$69</definedName>
    <definedName name="Z_735A27B3_9F8B_4975_BCF4_5567811DE975_.wvu.PrintArea" localSheetId="5">'ДК_NEW (2)'!$B$1:$K$69</definedName>
    <definedName name="Z_735A27B3_9F8B_4975_BCF4_5567811DE975_.wvu.PrintArea" localSheetId="3">'ДК_NEW (3)'!$B$1:$K$69</definedName>
    <definedName name="Z_735A27B3_9F8B_4975_BCF4_5567811DE975_.wvu.PrintArea" localSheetId="1">'ДК_NEW цв'!$B$1:$K$69</definedName>
    <definedName name="Z_735A27B3_9F8B_4975_BCF4_5567811DE975_.wvu.PrintArea" localSheetId="6">ДК_NEW21.08!$B$1:$K$69</definedName>
    <definedName name="Z_735A27B3_9F8B_4975_BCF4_5567811DE975_.wvu.PrintArea" localSheetId="4">НАСЕЛЕНИЕ!$A$1:$E$51</definedName>
    <definedName name="Z_735A27B3_9F8B_4975_BCF4_5567811DE975_.wvu.PrintTitles" localSheetId="0">ДК_NEW!$4:$5</definedName>
    <definedName name="Z_735A27B3_9F8B_4975_BCF4_5567811DE975_.wvu.PrintTitles" localSheetId="2">'-ДК_NEW'!$4:$5</definedName>
    <definedName name="Z_735A27B3_9F8B_4975_BCF4_5567811DE975_.wvu.PrintTitles" localSheetId="5">'ДК_NEW (2)'!$4:$5</definedName>
    <definedName name="Z_735A27B3_9F8B_4975_BCF4_5567811DE975_.wvu.PrintTitles" localSheetId="3">'ДК_NEW (3)'!$4:$5</definedName>
    <definedName name="Z_735A27B3_9F8B_4975_BCF4_5567811DE975_.wvu.PrintTitles" localSheetId="1">'ДК_NEW цв'!$4:$5</definedName>
    <definedName name="Z_735A27B3_9F8B_4975_BCF4_5567811DE975_.wvu.PrintTitles" localSheetId="6">ДК_NEW21.08!$4:$5</definedName>
    <definedName name="Z_735A27B3_9F8B_4975_BCF4_5567811DE975_.wvu.PrintTitles" localSheetId="4">НАСЕЛЕНИЕ!$5:$8</definedName>
    <definedName name="Z_735A27B3_9F8B_4975_BCF4_5567811DE975_.wvu.Rows" localSheetId="4">НАСЕЛЕНИЕ!$8:$9</definedName>
    <definedName name="_xlnm.Print_Titles" localSheetId="0">ДК_NEW!$4:$5</definedName>
    <definedName name="_xlnm.Print_Titles" localSheetId="2">'-ДК_NEW'!$4:$5</definedName>
    <definedName name="_xlnm.Print_Titles" localSheetId="5">'ДК_NEW (2)'!$4:$5</definedName>
    <definedName name="_xlnm.Print_Titles" localSheetId="3">'ДК_NEW (3)'!$4:$5</definedName>
    <definedName name="_xlnm.Print_Titles" localSheetId="1">'ДК_NEW цв'!$4:$5</definedName>
    <definedName name="_xlnm.Print_Titles" localSheetId="6">ДК_NEW21.08!$4:$5</definedName>
    <definedName name="_xlnm.Print_Titles" localSheetId="4">НАСЕЛЕНИЕ!$5:$8</definedName>
    <definedName name="_xlnm.Print_Area" localSheetId="0">ДК_NEW!$A$1:$H$258</definedName>
    <definedName name="_xlnm.Print_Area" localSheetId="2">'-ДК_NEW'!$A$1:$O$256</definedName>
    <definedName name="_xlnm.Print_Area" localSheetId="5">'ДК_NEW (2)'!$A$1:$O$267</definedName>
    <definedName name="_xlnm.Print_Area" localSheetId="3">'ДК_NEW (3)'!$A$1:$O$258</definedName>
    <definedName name="_xlnm.Print_Area" localSheetId="1">'ДК_NEW цв'!$A$1:$O$258</definedName>
    <definedName name="_xlnm.Print_Area" localSheetId="6">ДК_NEW21.08!$A$1:$O$266</definedName>
    <definedName name="_xlnm.Print_Area" localSheetId="4">НАСЕЛЕНИЕ!$A$1:$E$45</definedName>
  </definedNames>
  <calcPr calcId="999999" iterateDelta="1E-4"/>
</workbook>
</file>

<file path=xl/calcChain.xml><?xml version="1.0" encoding="utf-8"?>
<calcChain xmlns="http://schemas.openxmlformats.org/spreadsheetml/2006/main">
  <c r="N263" i="7" l="1"/>
  <c r="M263" i="7"/>
  <c r="N262" i="7"/>
  <c r="M262" i="7"/>
  <c r="N261" i="7"/>
  <c r="M261" i="7"/>
  <c r="N258" i="7"/>
  <c r="M258" i="7"/>
  <c r="L258" i="7"/>
  <c r="N255" i="7"/>
  <c r="M255" i="7"/>
  <c r="L255" i="7"/>
  <c r="N252" i="7"/>
  <c r="M252" i="7"/>
  <c r="L252" i="7"/>
  <c r="N249" i="7"/>
  <c r="M249" i="7"/>
  <c r="L249" i="7"/>
  <c r="N246" i="7"/>
  <c r="M246" i="7"/>
  <c r="L246" i="7"/>
  <c r="N245" i="7"/>
  <c r="M245" i="7"/>
  <c r="L245" i="7"/>
  <c r="N241" i="7"/>
  <c r="M241" i="7"/>
  <c r="L241" i="7"/>
  <c r="N240" i="7"/>
  <c r="M240" i="7"/>
  <c r="N239" i="7"/>
  <c r="N238" i="7"/>
  <c r="M238" i="7"/>
  <c r="N237" i="7"/>
  <c r="N236" i="7"/>
  <c r="N235" i="7"/>
  <c r="M235" i="7"/>
  <c r="L235" i="7"/>
  <c r="N234" i="7"/>
  <c r="M234" i="7"/>
  <c r="N231" i="7"/>
  <c r="M231" i="7"/>
  <c r="L231" i="7"/>
  <c r="N229" i="7"/>
  <c r="M229" i="7"/>
  <c r="L229" i="7"/>
  <c r="N226" i="7"/>
  <c r="M226" i="7"/>
  <c r="L226" i="7"/>
  <c r="N223" i="7"/>
  <c r="M223" i="7"/>
  <c r="L223" i="7"/>
  <c r="N220" i="7"/>
  <c r="M220" i="7"/>
  <c r="L220" i="7"/>
  <c r="N217" i="7"/>
  <c r="M217" i="7"/>
  <c r="L217" i="7"/>
  <c r="N214" i="7"/>
  <c r="M214" i="7"/>
  <c r="L214" i="7"/>
  <c r="N211" i="7"/>
  <c r="M211" i="7"/>
  <c r="L211" i="7"/>
  <c r="N208" i="7"/>
  <c r="M208" i="7"/>
  <c r="L208" i="7"/>
  <c r="N205" i="7"/>
  <c r="M205" i="7"/>
  <c r="L205" i="7"/>
  <c r="N202" i="7"/>
  <c r="M202" i="7"/>
  <c r="L202" i="7"/>
  <c r="N200" i="7"/>
  <c r="M200" i="7"/>
  <c r="L200" i="7"/>
  <c r="N197" i="7"/>
  <c r="M197" i="7"/>
  <c r="L197" i="7"/>
  <c r="L195" i="7"/>
  <c r="N194" i="7"/>
  <c r="M194" i="7"/>
  <c r="L194" i="7"/>
  <c r="L192" i="7"/>
  <c r="N191" i="7"/>
  <c r="M191" i="7"/>
  <c r="L191" i="7"/>
  <c r="N188" i="7"/>
  <c r="M188" i="7"/>
  <c r="L188" i="7"/>
  <c r="N187" i="7"/>
  <c r="M187" i="7"/>
  <c r="N186" i="7"/>
  <c r="M186" i="7"/>
  <c r="N183" i="7"/>
  <c r="M183" i="7"/>
  <c r="L183" i="7"/>
  <c r="N180" i="7"/>
  <c r="M180" i="7"/>
  <c r="L180" i="7"/>
  <c r="N178" i="7"/>
  <c r="M178" i="7"/>
  <c r="N177" i="7"/>
  <c r="M177" i="7"/>
  <c r="N176" i="7"/>
  <c r="M176" i="7"/>
  <c r="N175" i="7"/>
  <c r="M175" i="7"/>
  <c r="N174" i="7"/>
  <c r="M174" i="7"/>
  <c r="N173" i="7"/>
  <c r="M173" i="7"/>
  <c r="N172" i="7"/>
  <c r="M172" i="7"/>
  <c r="N171" i="7"/>
  <c r="M171" i="7"/>
  <c r="N168" i="7"/>
  <c r="M168" i="7"/>
  <c r="L168" i="7"/>
  <c r="N165" i="7"/>
  <c r="M165" i="7"/>
  <c r="L165" i="7"/>
  <c r="N162" i="7"/>
  <c r="M162" i="7"/>
  <c r="L162" i="7"/>
  <c r="N161" i="7"/>
  <c r="M161" i="7"/>
  <c r="N158" i="7"/>
  <c r="M158" i="7"/>
  <c r="L158" i="7"/>
  <c r="N155" i="7"/>
  <c r="M155" i="7"/>
  <c r="L155" i="7"/>
  <c r="N152" i="7"/>
  <c r="M152" i="7"/>
  <c r="L152" i="7"/>
  <c r="N149" i="7"/>
  <c r="M149" i="7"/>
  <c r="L149" i="7"/>
  <c r="N146" i="7"/>
  <c r="M146" i="7"/>
  <c r="L146" i="7"/>
  <c r="N144" i="7"/>
  <c r="M144" i="7"/>
  <c r="L144" i="7"/>
  <c r="N141" i="7"/>
  <c r="M141" i="7"/>
  <c r="L141" i="7"/>
  <c r="N139" i="7"/>
  <c r="M139" i="7"/>
  <c r="L139" i="7"/>
  <c r="N136" i="7"/>
  <c r="M136" i="7"/>
  <c r="L136" i="7"/>
  <c r="N133" i="7"/>
  <c r="M133" i="7"/>
  <c r="L133" i="7"/>
  <c r="N130" i="7"/>
  <c r="M130" i="7"/>
  <c r="L130" i="7"/>
  <c r="N128" i="7"/>
  <c r="M128" i="7"/>
  <c r="L128" i="7"/>
  <c r="N125" i="7"/>
  <c r="M125" i="7"/>
  <c r="L125" i="7"/>
  <c r="N124" i="7"/>
  <c r="M124" i="7"/>
  <c r="N123" i="7"/>
  <c r="M123" i="7"/>
  <c r="N122" i="7"/>
  <c r="M122" i="7"/>
  <c r="N121" i="7"/>
  <c r="M121" i="7"/>
  <c r="N120" i="7"/>
  <c r="M120" i="7"/>
  <c r="L118" i="7"/>
  <c r="N117" i="7"/>
  <c r="M117" i="7"/>
  <c r="L117" i="7"/>
  <c r="L115" i="7"/>
  <c r="N114" i="7"/>
  <c r="M114" i="7"/>
  <c r="L114" i="7"/>
  <c r="N111" i="7"/>
  <c r="M111" i="7"/>
  <c r="L111" i="7"/>
  <c r="N110" i="7"/>
  <c r="M110" i="7"/>
  <c r="N109" i="7"/>
  <c r="M109" i="7"/>
  <c r="N108" i="7"/>
  <c r="M108" i="7"/>
  <c r="N105" i="7"/>
  <c r="M105" i="7"/>
  <c r="L105" i="7"/>
  <c r="N102" i="7"/>
  <c r="M102" i="7"/>
  <c r="L102" i="7"/>
  <c r="N99" i="7"/>
  <c r="M99" i="7"/>
  <c r="L99" i="7"/>
  <c r="N98" i="7"/>
  <c r="M98" i="7"/>
  <c r="N96" i="7"/>
  <c r="M96" i="7"/>
  <c r="L96" i="7"/>
  <c r="N94" i="7"/>
  <c r="M94" i="7"/>
  <c r="L94" i="7"/>
  <c r="N92" i="7"/>
  <c r="M92" i="7"/>
  <c r="L92" i="7"/>
  <c r="N89" i="7"/>
  <c r="M89" i="7"/>
  <c r="L89" i="7"/>
  <c r="M88" i="7"/>
  <c r="M87" i="7"/>
  <c r="N84" i="7"/>
  <c r="M84" i="7"/>
  <c r="L84" i="7"/>
  <c r="N81" i="7"/>
  <c r="M81" i="7"/>
  <c r="L81" i="7"/>
  <c r="N78" i="7"/>
  <c r="M78" i="7"/>
  <c r="L78" i="7"/>
  <c r="N75" i="7"/>
  <c r="M75" i="7"/>
  <c r="L75" i="7"/>
  <c r="N72" i="7"/>
  <c r="M72" i="7"/>
  <c r="L72" i="7"/>
  <c r="N71" i="7"/>
  <c r="M71" i="7"/>
  <c r="N70" i="7"/>
  <c r="M70" i="7"/>
  <c r="N69" i="7"/>
  <c r="M69" i="7"/>
  <c r="N68" i="7"/>
  <c r="M68" i="7"/>
  <c r="N67" i="7"/>
  <c r="M67" i="7"/>
  <c r="N66" i="7"/>
  <c r="M66" i="7"/>
  <c r="N65" i="7"/>
  <c r="M65" i="7"/>
  <c r="N64" i="7"/>
  <c r="M64" i="7"/>
  <c r="N63" i="7"/>
  <c r="M63" i="7"/>
  <c r="N62" i="7"/>
  <c r="M62" i="7"/>
  <c r="N61" i="7"/>
  <c r="M61" i="7"/>
  <c r="N60" i="7"/>
  <c r="M60" i="7"/>
  <c r="N59" i="7"/>
  <c r="M59" i="7"/>
  <c r="N58" i="7"/>
  <c r="M58" i="7"/>
  <c r="N57" i="7"/>
  <c r="M57" i="7"/>
  <c r="N56" i="7"/>
  <c r="M56" i="7"/>
  <c r="N53" i="7"/>
  <c r="M53" i="7"/>
  <c r="L53" i="7"/>
  <c r="N52" i="7"/>
  <c r="M52" i="7"/>
  <c r="N51" i="7"/>
  <c r="M51" i="7"/>
  <c r="N50" i="7"/>
  <c r="M50" i="7"/>
  <c r="L50" i="7"/>
  <c r="K50" i="7"/>
  <c r="J50" i="7"/>
  <c r="I50" i="7"/>
  <c r="H50" i="7"/>
  <c r="G50" i="7"/>
  <c r="F50" i="7"/>
  <c r="E50" i="7"/>
  <c r="N49" i="7"/>
  <c r="M49" i="7"/>
  <c r="N48" i="7"/>
  <c r="M48" i="7"/>
  <c r="N47" i="7"/>
  <c r="M47" i="7"/>
  <c r="L47" i="7"/>
  <c r="K47" i="7"/>
  <c r="J47" i="7"/>
  <c r="I47" i="7"/>
  <c r="H47" i="7"/>
  <c r="G47" i="7"/>
  <c r="F47" i="7"/>
  <c r="E47" i="7"/>
  <c r="N46" i="7"/>
  <c r="M46" i="7"/>
  <c r="L46" i="7"/>
  <c r="K46" i="7"/>
  <c r="J46" i="7"/>
  <c r="I46" i="7"/>
  <c r="H46" i="7"/>
  <c r="G46" i="7"/>
  <c r="F46" i="7"/>
  <c r="E46" i="7"/>
  <c r="N45" i="7"/>
  <c r="M45" i="7"/>
  <c r="N44" i="7"/>
  <c r="M44" i="7"/>
  <c r="N43" i="7"/>
  <c r="M43" i="7"/>
  <c r="L43" i="7"/>
  <c r="K43" i="7"/>
  <c r="J43" i="7"/>
  <c r="I43" i="7"/>
  <c r="H43" i="7"/>
  <c r="G43" i="7"/>
  <c r="F43" i="7"/>
  <c r="E43" i="7"/>
  <c r="B43" i="7"/>
  <c r="N41" i="7"/>
  <c r="M41" i="7"/>
  <c r="L41" i="7"/>
  <c r="N40" i="7"/>
  <c r="M40" i="7"/>
  <c r="N38" i="7"/>
  <c r="M38" i="7"/>
  <c r="L38" i="7"/>
  <c r="N37" i="7"/>
  <c r="M37" i="7"/>
  <c r="N36" i="7"/>
  <c r="M36" i="7"/>
  <c r="N35" i="7"/>
  <c r="M35" i="7"/>
  <c r="N34" i="7"/>
  <c r="M34" i="7"/>
  <c r="N29" i="7"/>
  <c r="M29" i="7"/>
  <c r="L29" i="7"/>
  <c r="N26" i="7"/>
  <c r="M26" i="7"/>
  <c r="L26" i="7"/>
  <c r="N23" i="7"/>
  <c r="M23" i="7"/>
  <c r="L23" i="7"/>
  <c r="N19" i="7"/>
  <c r="M19" i="7"/>
  <c r="L19" i="7"/>
  <c r="N16" i="7"/>
  <c r="M16" i="7"/>
  <c r="L16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M7" i="7"/>
  <c r="N6" i="7"/>
  <c r="M6" i="7"/>
  <c r="Q3" i="7"/>
  <c r="Q2" i="7"/>
  <c r="Q1" i="7"/>
  <c r="P1" i="7"/>
  <c r="N1" i="7"/>
  <c r="N264" i="6"/>
  <c r="M264" i="6"/>
  <c r="N263" i="6"/>
  <c r="M263" i="6"/>
  <c r="N262" i="6"/>
  <c r="M262" i="6"/>
  <c r="N259" i="6"/>
  <c r="M259" i="6"/>
  <c r="L259" i="6"/>
  <c r="N256" i="6"/>
  <c r="M256" i="6"/>
  <c r="L256" i="6"/>
  <c r="N253" i="6"/>
  <c r="M253" i="6"/>
  <c r="L253" i="6"/>
  <c r="N250" i="6"/>
  <c r="M250" i="6"/>
  <c r="L250" i="6"/>
  <c r="N247" i="6"/>
  <c r="M247" i="6"/>
  <c r="L247" i="6"/>
  <c r="N246" i="6"/>
  <c r="M246" i="6"/>
  <c r="L246" i="6"/>
  <c r="N242" i="6"/>
  <c r="M242" i="6"/>
  <c r="L242" i="6"/>
  <c r="N241" i="6"/>
  <c r="M241" i="6"/>
  <c r="N240" i="6"/>
  <c r="N239" i="6"/>
  <c r="M239" i="6"/>
  <c r="N238" i="6"/>
  <c r="N237" i="6"/>
  <c r="N236" i="6"/>
  <c r="M236" i="6"/>
  <c r="L236" i="6"/>
  <c r="N235" i="6"/>
  <c r="M235" i="6"/>
  <c r="N232" i="6"/>
  <c r="M232" i="6"/>
  <c r="L232" i="6"/>
  <c r="N230" i="6"/>
  <c r="M230" i="6"/>
  <c r="L230" i="6"/>
  <c r="N227" i="6"/>
  <c r="M227" i="6"/>
  <c r="L227" i="6"/>
  <c r="N224" i="6"/>
  <c r="M224" i="6"/>
  <c r="L224" i="6"/>
  <c r="N221" i="6"/>
  <c r="M221" i="6"/>
  <c r="L221" i="6"/>
  <c r="N218" i="6"/>
  <c r="M218" i="6"/>
  <c r="L218" i="6"/>
  <c r="N215" i="6"/>
  <c r="M215" i="6"/>
  <c r="L215" i="6"/>
  <c r="N212" i="6"/>
  <c r="M212" i="6"/>
  <c r="L212" i="6"/>
  <c r="N209" i="6"/>
  <c r="M209" i="6"/>
  <c r="L209" i="6"/>
  <c r="N206" i="6"/>
  <c r="M206" i="6"/>
  <c r="L206" i="6"/>
  <c r="N203" i="6"/>
  <c r="M203" i="6"/>
  <c r="L203" i="6"/>
  <c r="N201" i="6"/>
  <c r="M201" i="6"/>
  <c r="L201" i="6"/>
  <c r="N198" i="6"/>
  <c r="M198" i="6"/>
  <c r="L198" i="6"/>
  <c r="L196" i="6"/>
  <c r="N195" i="6"/>
  <c r="M195" i="6"/>
  <c r="L195" i="6"/>
  <c r="L193" i="6"/>
  <c r="N192" i="6"/>
  <c r="M192" i="6"/>
  <c r="L192" i="6"/>
  <c r="N189" i="6"/>
  <c r="M189" i="6"/>
  <c r="L189" i="6"/>
  <c r="N188" i="6"/>
  <c r="M188" i="6"/>
  <c r="N187" i="6"/>
  <c r="M187" i="6"/>
  <c r="N184" i="6"/>
  <c r="M184" i="6"/>
  <c r="L184" i="6"/>
  <c r="N181" i="6"/>
  <c r="M181" i="6"/>
  <c r="L181" i="6"/>
  <c r="N179" i="6"/>
  <c r="M179" i="6"/>
  <c r="N178" i="6"/>
  <c r="M178" i="6"/>
  <c r="N177" i="6"/>
  <c r="M177" i="6"/>
  <c r="N176" i="6"/>
  <c r="M176" i="6"/>
  <c r="N175" i="6"/>
  <c r="M175" i="6"/>
  <c r="N174" i="6"/>
  <c r="M174" i="6"/>
  <c r="N173" i="6"/>
  <c r="M173" i="6"/>
  <c r="N172" i="6"/>
  <c r="M172" i="6"/>
  <c r="N171" i="6"/>
  <c r="M171" i="6"/>
  <c r="N168" i="6"/>
  <c r="M168" i="6"/>
  <c r="L168" i="6"/>
  <c r="N165" i="6"/>
  <c r="M165" i="6"/>
  <c r="L165" i="6"/>
  <c r="N162" i="6"/>
  <c r="M162" i="6"/>
  <c r="L162" i="6"/>
  <c r="N161" i="6"/>
  <c r="M161" i="6"/>
  <c r="N158" i="6"/>
  <c r="M158" i="6"/>
  <c r="L158" i="6"/>
  <c r="N155" i="6"/>
  <c r="M155" i="6"/>
  <c r="L155" i="6"/>
  <c r="N152" i="6"/>
  <c r="M152" i="6"/>
  <c r="L152" i="6"/>
  <c r="N149" i="6"/>
  <c r="M149" i="6"/>
  <c r="L149" i="6"/>
  <c r="N146" i="6"/>
  <c r="M146" i="6"/>
  <c r="L146" i="6"/>
  <c r="N144" i="6"/>
  <c r="M144" i="6"/>
  <c r="L144" i="6"/>
  <c r="N141" i="6"/>
  <c r="M141" i="6"/>
  <c r="L141" i="6"/>
  <c r="N139" i="6"/>
  <c r="M139" i="6"/>
  <c r="L139" i="6"/>
  <c r="N136" i="6"/>
  <c r="M136" i="6"/>
  <c r="L136" i="6"/>
  <c r="N133" i="6"/>
  <c r="M133" i="6"/>
  <c r="L133" i="6"/>
  <c r="N130" i="6"/>
  <c r="M130" i="6"/>
  <c r="L130" i="6"/>
  <c r="N128" i="6"/>
  <c r="M128" i="6"/>
  <c r="L128" i="6"/>
  <c r="N125" i="6"/>
  <c r="M125" i="6"/>
  <c r="L125" i="6"/>
  <c r="N124" i="6"/>
  <c r="M124" i="6"/>
  <c r="N123" i="6"/>
  <c r="M123" i="6"/>
  <c r="N122" i="6"/>
  <c r="M122" i="6"/>
  <c r="N121" i="6"/>
  <c r="M121" i="6"/>
  <c r="N120" i="6"/>
  <c r="M120" i="6"/>
  <c r="L118" i="6"/>
  <c r="N117" i="6"/>
  <c r="M117" i="6"/>
  <c r="L117" i="6"/>
  <c r="L115" i="6"/>
  <c r="N114" i="6"/>
  <c r="M114" i="6"/>
  <c r="L114" i="6"/>
  <c r="N111" i="6"/>
  <c r="M111" i="6"/>
  <c r="L111" i="6"/>
  <c r="N110" i="6"/>
  <c r="M110" i="6"/>
  <c r="N109" i="6"/>
  <c r="M109" i="6"/>
  <c r="N108" i="6"/>
  <c r="M108" i="6"/>
  <c r="N105" i="6"/>
  <c r="M105" i="6"/>
  <c r="L105" i="6"/>
  <c r="N102" i="6"/>
  <c r="M102" i="6"/>
  <c r="L102" i="6"/>
  <c r="N99" i="6"/>
  <c r="M99" i="6"/>
  <c r="L99" i="6"/>
  <c r="N98" i="6"/>
  <c r="M98" i="6"/>
  <c r="N96" i="6"/>
  <c r="M96" i="6"/>
  <c r="L96" i="6"/>
  <c r="N94" i="6"/>
  <c r="M94" i="6"/>
  <c r="L94" i="6"/>
  <c r="N92" i="6"/>
  <c r="M92" i="6"/>
  <c r="L92" i="6"/>
  <c r="N89" i="6"/>
  <c r="M89" i="6"/>
  <c r="L89" i="6"/>
  <c r="M88" i="6"/>
  <c r="M87" i="6"/>
  <c r="N84" i="6"/>
  <c r="M84" i="6"/>
  <c r="L84" i="6"/>
  <c r="N81" i="6"/>
  <c r="M81" i="6"/>
  <c r="L81" i="6"/>
  <c r="N78" i="6"/>
  <c r="M78" i="6"/>
  <c r="L78" i="6"/>
  <c r="N75" i="6"/>
  <c r="M75" i="6"/>
  <c r="L75" i="6"/>
  <c r="N72" i="6"/>
  <c r="M72" i="6"/>
  <c r="L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3" i="6"/>
  <c r="M53" i="6"/>
  <c r="L53" i="6"/>
  <c r="N52" i="6"/>
  <c r="M52" i="6"/>
  <c r="N51" i="6"/>
  <c r="M51" i="6"/>
  <c r="N50" i="6"/>
  <c r="M50" i="6"/>
  <c r="L50" i="6"/>
  <c r="K50" i="6"/>
  <c r="J50" i="6"/>
  <c r="I50" i="6"/>
  <c r="H50" i="6"/>
  <c r="G50" i="6"/>
  <c r="F50" i="6"/>
  <c r="E50" i="6"/>
  <c r="N49" i="6"/>
  <c r="M49" i="6"/>
  <c r="N48" i="6"/>
  <c r="M48" i="6"/>
  <c r="N47" i="6"/>
  <c r="M47" i="6"/>
  <c r="L47" i="6"/>
  <c r="K47" i="6"/>
  <c r="J47" i="6"/>
  <c r="I47" i="6"/>
  <c r="H47" i="6"/>
  <c r="G47" i="6"/>
  <c r="F47" i="6"/>
  <c r="E47" i="6"/>
  <c r="N46" i="6"/>
  <c r="M46" i="6"/>
  <c r="L46" i="6"/>
  <c r="K46" i="6"/>
  <c r="J46" i="6"/>
  <c r="I46" i="6"/>
  <c r="H46" i="6"/>
  <c r="G46" i="6"/>
  <c r="F46" i="6"/>
  <c r="E46" i="6"/>
  <c r="N45" i="6"/>
  <c r="M45" i="6"/>
  <c r="N44" i="6"/>
  <c r="M44" i="6"/>
  <c r="N43" i="6"/>
  <c r="M43" i="6"/>
  <c r="L43" i="6"/>
  <c r="K43" i="6"/>
  <c r="J43" i="6"/>
  <c r="I43" i="6"/>
  <c r="H43" i="6"/>
  <c r="G43" i="6"/>
  <c r="F43" i="6"/>
  <c r="E43" i="6"/>
  <c r="B43" i="6"/>
  <c r="N41" i="6"/>
  <c r="M41" i="6"/>
  <c r="L41" i="6"/>
  <c r="N40" i="6"/>
  <c r="M40" i="6"/>
  <c r="N38" i="6"/>
  <c r="M38" i="6"/>
  <c r="L38" i="6"/>
  <c r="N37" i="6"/>
  <c r="M37" i="6"/>
  <c r="N36" i="6"/>
  <c r="M36" i="6"/>
  <c r="N35" i="6"/>
  <c r="M35" i="6"/>
  <c r="N34" i="6"/>
  <c r="M34" i="6"/>
  <c r="N29" i="6"/>
  <c r="M29" i="6"/>
  <c r="L29" i="6"/>
  <c r="N26" i="6"/>
  <c r="M26" i="6"/>
  <c r="L26" i="6"/>
  <c r="N23" i="6"/>
  <c r="M23" i="6"/>
  <c r="L23" i="6"/>
  <c r="N19" i="6"/>
  <c r="M19" i="6"/>
  <c r="L19" i="6"/>
  <c r="N16" i="6"/>
  <c r="M16" i="6"/>
  <c r="L16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Q3" i="6"/>
  <c r="Q2" i="6"/>
  <c r="Q1" i="6"/>
  <c r="P1" i="6"/>
  <c r="N1" i="6"/>
  <c r="C53" i="5"/>
  <c r="C51" i="5"/>
  <c r="C49" i="5"/>
  <c r="C48" i="5"/>
  <c r="D47" i="5"/>
  <c r="C47" i="5"/>
  <c r="E9" i="5"/>
  <c r="D9" i="5"/>
  <c r="C9" i="5"/>
  <c r="N255" i="4"/>
  <c r="M255" i="4"/>
  <c r="N254" i="4"/>
  <c r="M254" i="4"/>
  <c r="N251" i="4"/>
  <c r="M251" i="4"/>
  <c r="L251" i="4"/>
  <c r="N248" i="4"/>
  <c r="M248" i="4"/>
  <c r="L248" i="4"/>
  <c r="N245" i="4"/>
  <c r="M245" i="4"/>
  <c r="L245" i="4"/>
  <c r="N242" i="4"/>
  <c r="M242" i="4"/>
  <c r="L242" i="4"/>
  <c r="N239" i="4"/>
  <c r="M239" i="4"/>
  <c r="L239" i="4"/>
  <c r="N238" i="4"/>
  <c r="M238" i="4"/>
  <c r="L238" i="4"/>
  <c r="N234" i="4"/>
  <c r="M234" i="4"/>
  <c r="L234" i="4"/>
  <c r="N233" i="4"/>
  <c r="M233" i="4"/>
  <c r="N232" i="4"/>
  <c r="N231" i="4"/>
  <c r="M231" i="4"/>
  <c r="N230" i="4"/>
  <c r="N229" i="4"/>
  <c r="N228" i="4"/>
  <c r="M228" i="4"/>
  <c r="L228" i="4"/>
  <c r="N227" i="4"/>
  <c r="M227" i="4"/>
  <c r="N224" i="4"/>
  <c r="M224" i="4"/>
  <c r="L224" i="4"/>
  <c r="N222" i="4"/>
  <c r="M222" i="4"/>
  <c r="L222" i="4"/>
  <c r="N219" i="4"/>
  <c r="M219" i="4"/>
  <c r="L219" i="4"/>
  <c r="N216" i="4"/>
  <c r="M216" i="4"/>
  <c r="L216" i="4"/>
  <c r="N213" i="4"/>
  <c r="M213" i="4"/>
  <c r="L213" i="4"/>
  <c r="N210" i="4"/>
  <c r="M210" i="4"/>
  <c r="L210" i="4"/>
  <c r="N207" i="4"/>
  <c r="M207" i="4"/>
  <c r="L207" i="4"/>
  <c r="N204" i="4"/>
  <c r="M204" i="4"/>
  <c r="L204" i="4"/>
  <c r="N201" i="4"/>
  <c r="M201" i="4"/>
  <c r="L201" i="4"/>
  <c r="N198" i="4"/>
  <c r="M198" i="4"/>
  <c r="L198" i="4"/>
  <c r="N195" i="4"/>
  <c r="M195" i="4"/>
  <c r="L195" i="4"/>
  <c r="N193" i="4"/>
  <c r="M193" i="4"/>
  <c r="L193" i="4"/>
  <c r="N190" i="4"/>
  <c r="M190" i="4"/>
  <c r="L190" i="4"/>
  <c r="L188" i="4"/>
  <c r="N187" i="4"/>
  <c r="M187" i="4"/>
  <c r="L187" i="4"/>
  <c r="L185" i="4"/>
  <c r="N184" i="4"/>
  <c r="M184" i="4"/>
  <c r="L184" i="4"/>
  <c r="N181" i="4"/>
  <c r="M181" i="4"/>
  <c r="L181" i="4"/>
  <c r="N180" i="4"/>
  <c r="M180" i="4"/>
  <c r="N177" i="4"/>
  <c r="M177" i="4"/>
  <c r="L177" i="4"/>
  <c r="N174" i="4"/>
  <c r="M174" i="4"/>
  <c r="L174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4" i="4"/>
  <c r="M164" i="4"/>
  <c r="L164" i="4"/>
  <c r="N161" i="4"/>
  <c r="M161" i="4"/>
  <c r="L161" i="4"/>
  <c r="N160" i="4"/>
  <c r="M160" i="4"/>
  <c r="N157" i="4"/>
  <c r="M157" i="4"/>
  <c r="L157" i="4"/>
  <c r="N154" i="4"/>
  <c r="M154" i="4"/>
  <c r="L154" i="4"/>
  <c r="N151" i="4"/>
  <c r="M151" i="4"/>
  <c r="L151" i="4"/>
  <c r="N148" i="4"/>
  <c r="M148" i="4"/>
  <c r="L148" i="4"/>
  <c r="N145" i="4"/>
  <c r="M145" i="4"/>
  <c r="L145" i="4"/>
  <c r="N143" i="4"/>
  <c r="M143" i="4"/>
  <c r="L143" i="4"/>
  <c r="N140" i="4"/>
  <c r="M140" i="4"/>
  <c r="L140" i="4"/>
  <c r="N138" i="4"/>
  <c r="M138" i="4"/>
  <c r="L138" i="4"/>
  <c r="N135" i="4"/>
  <c r="M135" i="4"/>
  <c r="L135" i="4"/>
  <c r="N132" i="4"/>
  <c r="M132" i="4"/>
  <c r="L132" i="4"/>
  <c r="N129" i="4"/>
  <c r="M129" i="4"/>
  <c r="L129" i="4"/>
  <c r="N127" i="4"/>
  <c r="M127" i="4"/>
  <c r="L127" i="4"/>
  <c r="N124" i="4"/>
  <c r="M124" i="4"/>
  <c r="L124" i="4"/>
  <c r="N123" i="4"/>
  <c r="M123" i="4"/>
  <c r="N122" i="4"/>
  <c r="M122" i="4"/>
  <c r="N121" i="4"/>
  <c r="M121" i="4"/>
  <c r="N120" i="4"/>
  <c r="M120" i="4"/>
  <c r="N119" i="4"/>
  <c r="M119" i="4"/>
  <c r="L117" i="4"/>
  <c r="N116" i="4"/>
  <c r="M116" i="4"/>
  <c r="L116" i="4"/>
  <c r="L114" i="4"/>
  <c r="N113" i="4"/>
  <c r="M113" i="4"/>
  <c r="L113" i="4"/>
  <c r="N110" i="4"/>
  <c r="M110" i="4"/>
  <c r="L110" i="4"/>
  <c r="N109" i="4"/>
  <c r="M109" i="4"/>
  <c r="N108" i="4"/>
  <c r="M108" i="4"/>
  <c r="N107" i="4"/>
  <c r="M107" i="4"/>
  <c r="N104" i="4"/>
  <c r="M104" i="4"/>
  <c r="L104" i="4"/>
  <c r="N101" i="4"/>
  <c r="M101" i="4"/>
  <c r="L101" i="4"/>
  <c r="N98" i="4"/>
  <c r="M98" i="4"/>
  <c r="L98" i="4"/>
  <c r="N97" i="4"/>
  <c r="M97" i="4"/>
  <c r="N95" i="4"/>
  <c r="M95" i="4"/>
  <c r="L95" i="4"/>
  <c r="N93" i="4"/>
  <c r="M93" i="4"/>
  <c r="L93" i="4"/>
  <c r="N91" i="4"/>
  <c r="M91" i="4"/>
  <c r="L91" i="4"/>
  <c r="N88" i="4"/>
  <c r="M88" i="4"/>
  <c r="L88" i="4"/>
  <c r="M87" i="4"/>
  <c r="M86" i="4"/>
  <c r="N83" i="4"/>
  <c r="M83" i="4"/>
  <c r="L83" i="4"/>
  <c r="N80" i="4"/>
  <c r="M80" i="4"/>
  <c r="L80" i="4"/>
  <c r="N77" i="4"/>
  <c r="M77" i="4"/>
  <c r="L77" i="4"/>
  <c r="N74" i="4"/>
  <c r="M74" i="4"/>
  <c r="L74" i="4"/>
  <c r="N71" i="4"/>
  <c r="M71" i="4"/>
  <c r="L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3" i="4"/>
  <c r="M53" i="4"/>
  <c r="L53" i="4"/>
  <c r="N52" i="4"/>
  <c r="M52" i="4"/>
  <c r="N51" i="4"/>
  <c r="M51" i="4"/>
  <c r="N50" i="4"/>
  <c r="M50" i="4"/>
  <c r="L50" i="4"/>
  <c r="K50" i="4"/>
  <c r="J50" i="4"/>
  <c r="I50" i="4"/>
  <c r="H50" i="4"/>
  <c r="G50" i="4"/>
  <c r="F50" i="4"/>
  <c r="E50" i="4"/>
  <c r="N49" i="4"/>
  <c r="M49" i="4"/>
  <c r="N48" i="4"/>
  <c r="M48" i="4"/>
  <c r="N47" i="4"/>
  <c r="M47" i="4"/>
  <c r="L47" i="4"/>
  <c r="K47" i="4"/>
  <c r="J47" i="4"/>
  <c r="I47" i="4"/>
  <c r="H47" i="4"/>
  <c r="G47" i="4"/>
  <c r="F47" i="4"/>
  <c r="E47" i="4"/>
  <c r="N46" i="4"/>
  <c r="M46" i="4"/>
  <c r="L46" i="4"/>
  <c r="K46" i="4"/>
  <c r="J46" i="4"/>
  <c r="I46" i="4"/>
  <c r="H46" i="4"/>
  <c r="G46" i="4"/>
  <c r="F46" i="4"/>
  <c r="E46" i="4"/>
  <c r="N45" i="4"/>
  <c r="M45" i="4"/>
  <c r="N44" i="4"/>
  <c r="M44" i="4"/>
  <c r="N43" i="4"/>
  <c r="M43" i="4"/>
  <c r="L43" i="4"/>
  <c r="K43" i="4"/>
  <c r="J43" i="4"/>
  <c r="I43" i="4"/>
  <c r="H43" i="4"/>
  <c r="G43" i="4"/>
  <c r="F43" i="4"/>
  <c r="E43" i="4"/>
  <c r="B43" i="4"/>
  <c r="N41" i="4"/>
  <c r="M41" i="4"/>
  <c r="L41" i="4"/>
  <c r="N40" i="4"/>
  <c r="M40" i="4"/>
  <c r="N38" i="4"/>
  <c r="M38" i="4"/>
  <c r="L38" i="4"/>
  <c r="N37" i="4"/>
  <c r="M37" i="4"/>
  <c r="N36" i="4"/>
  <c r="M36" i="4"/>
  <c r="N35" i="4"/>
  <c r="M35" i="4"/>
  <c r="N34" i="4"/>
  <c r="M34" i="4"/>
  <c r="N29" i="4"/>
  <c r="M29" i="4"/>
  <c r="L29" i="4"/>
  <c r="N26" i="4"/>
  <c r="M26" i="4"/>
  <c r="L26" i="4"/>
  <c r="N23" i="4"/>
  <c r="M23" i="4"/>
  <c r="L23" i="4"/>
  <c r="N19" i="4"/>
  <c r="M19" i="4"/>
  <c r="L19" i="4"/>
  <c r="N16" i="4"/>
  <c r="M16" i="4"/>
  <c r="L16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Q3" i="4"/>
  <c r="Q2" i="4"/>
  <c r="Q1" i="4"/>
  <c r="P1" i="4"/>
  <c r="N1" i="4"/>
  <c r="N253" i="3"/>
  <c r="M253" i="3"/>
  <c r="N252" i="3"/>
  <c r="M252" i="3"/>
  <c r="N249" i="3"/>
  <c r="M249" i="3"/>
  <c r="L249" i="3"/>
  <c r="N246" i="3"/>
  <c r="M246" i="3"/>
  <c r="L246" i="3"/>
  <c r="N243" i="3"/>
  <c r="M243" i="3"/>
  <c r="L243" i="3"/>
  <c r="N240" i="3"/>
  <c r="M240" i="3"/>
  <c r="L240" i="3"/>
  <c r="N237" i="3"/>
  <c r="M237" i="3"/>
  <c r="L237" i="3"/>
  <c r="N236" i="3"/>
  <c r="M236" i="3"/>
  <c r="L236" i="3"/>
  <c r="N232" i="3"/>
  <c r="M232" i="3"/>
  <c r="L232" i="3"/>
  <c r="N231" i="3"/>
  <c r="M231" i="3"/>
  <c r="N230" i="3"/>
  <c r="N229" i="3"/>
  <c r="M229" i="3"/>
  <c r="N228" i="3"/>
  <c r="N227" i="3"/>
  <c r="N226" i="3"/>
  <c r="M226" i="3"/>
  <c r="L226" i="3"/>
  <c r="N225" i="3"/>
  <c r="M225" i="3"/>
  <c r="N222" i="3"/>
  <c r="M222" i="3"/>
  <c r="L222" i="3"/>
  <c r="N220" i="3"/>
  <c r="M220" i="3"/>
  <c r="L220" i="3"/>
  <c r="N217" i="3"/>
  <c r="M217" i="3"/>
  <c r="L217" i="3"/>
  <c r="N214" i="3"/>
  <c r="M214" i="3"/>
  <c r="L214" i="3"/>
  <c r="N211" i="3"/>
  <c r="M211" i="3"/>
  <c r="L211" i="3"/>
  <c r="N208" i="3"/>
  <c r="M208" i="3"/>
  <c r="L208" i="3"/>
  <c r="N205" i="3"/>
  <c r="M205" i="3"/>
  <c r="L205" i="3"/>
  <c r="N202" i="3"/>
  <c r="M202" i="3"/>
  <c r="L202" i="3"/>
  <c r="N199" i="3"/>
  <c r="M199" i="3"/>
  <c r="L199" i="3"/>
  <c r="N196" i="3"/>
  <c r="M196" i="3"/>
  <c r="L196" i="3"/>
  <c r="N193" i="3"/>
  <c r="M193" i="3"/>
  <c r="L193" i="3"/>
  <c r="N191" i="3"/>
  <c r="M191" i="3"/>
  <c r="L191" i="3"/>
  <c r="N188" i="3"/>
  <c r="M188" i="3"/>
  <c r="L188" i="3"/>
  <c r="L186" i="3"/>
  <c r="N185" i="3"/>
  <c r="M185" i="3"/>
  <c r="L185" i="3"/>
  <c r="L183" i="3"/>
  <c r="N182" i="3"/>
  <c r="M182" i="3"/>
  <c r="L182" i="3"/>
  <c r="N179" i="3"/>
  <c r="M179" i="3"/>
  <c r="L179" i="3"/>
  <c r="N178" i="3"/>
  <c r="M178" i="3"/>
  <c r="N175" i="3"/>
  <c r="M175" i="3"/>
  <c r="L175" i="3"/>
  <c r="N172" i="3"/>
  <c r="M172" i="3"/>
  <c r="L172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2" i="3"/>
  <c r="M162" i="3"/>
  <c r="L162" i="3"/>
  <c r="N159" i="3"/>
  <c r="M159" i="3"/>
  <c r="L159" i="3"/>
  <c r="N158" i="3"/>
  <c r="M158" i="3"/>
  <c r="N155" i="3"/>
  <c r="M155" i="3"/>
  <c r="L155" i="3"/>
  <c r="N152" i="3"/>
  <c r="M152" i="3"/>
  <c r="L152" i="3"/>
  <c r="N149" i="3"/>
  <c r="M149" i="3"/>
  <c r="L149" i="3"/>
  <c r="N146" i="3"/>
  <c r="M146" i="3"/>
  <c r="L146" i="3"/>
  <c r="N143" i="3"/>
  <c r="M143" i="3"/>
  <c r="L143" i="3"/>
  <c r="N141" i="3"/>
  <c r="M141" i="3"/>
  <c r="L141" i="3"/>
  <c r="N138" i="3"/>
  <c r="M138" i="3"/>
  <c r="L138" i="3"/>
  <c r="N136" i="3"/>
  <c r="M136" i="3"/>
  <c r="N135" i="3"/>
  <c r="M135" i="3"/>
  <c r="N132" i="3"/>
  <c r="M132" i="3"/>
  <c r="L132" i="3"/>
  <c r="N129" i="3"/>
  <c r="M129" i="3"/>
  <c r="L129" i="3"/>
  <c r="N127" i="3"/>
  <c r="M127" i="3"/>
  <c r="L127" i="3"/>
  <c r="N124" i="3"/>
  <c r="M124" i="3"/>
  <c r="L124" i="3"/>
  <c r="N123" i="3"/>
  <c r="M123" i="3"/>
  <c r="N122" i="3"/>
  <c r="M122" i="3"/>
  <c r="N121" i="3"/>
  <c r="M121" i="3"/>
  <c r="N120" i="3"/>
  <c r="M120" i="3"/>
  <c r="N119" i="3"/>
  <c r="M119" i="3"/>
  <c r="L117" i="3"/>
  <c r="N116" i="3"/>
  <c r="M116" i="3"/>
  <c r="L116" i="3"/>
  <c r="L114" i="3"/>
  <c r="N113" i="3"/>
  <c r="M113" i="3"/>
  <c r="L113" i="3"/>
  <c r="N110" i="3"/>
  <c r="M110" i="3"/>
  <c r="L110" i="3"/>
  <c r="N109" i="3"/>
  <c r="M109" i="3"/>
  <c r="N108" i="3"/>
  <c r="M108" i="3"/>
  <c r="N107" i="3"/>
  <c r="M107" i="3"/>
  <c r="N104" i="3"/>
  <c r="M104" i="3"/>
  <c r="L104" i="3"/>
  <c r="N101" i="3"/>
  <c r="M101" i="3"/>
  <c r="L101" i="3"/>
  <c r="N98" i="3"/>
  <c r="M98" i="3"/>
  <c r="L98" i="3"/>
  <c r="N97" i="3"/>
  <c r="M97" i="3"/>
  <c r="N95" i="3"/>
  <c r="M95" i="3"/>
  <c r="L95" i="3"/>
  <c r="N93" i="3"/>
  <c r="M93" i="3"/>
  <c r="L93" i="3"/>
  <c r="N91" i="3"/>
  <c r="M91" i="3"/>
  <c r="L91" i="3"/>
  <c r="N88" i="3"/>
  <c r="M88" i="3"/>
  <c r="L88" i="3"/>
  <c r="M87" i="3"/>
  <c r="M86" i="3"/>
  <c r="N83" i="3"/>
  <c r="M83" i="3"/>
  <c r="L83" i="3"/>
  <c r="N80" i="3"/>
  <c r="M80" i="3"/>
  <c r="L80" i="3"/>
  <c r="N77" i="3"/>
  <c r="M77" i="3"/>
  <c r="L77" i="3"/>
  <c r="N74" i="3"/>
  <c r="M74" i="3"/>
  <c r="L74" i="3"/>
  <c r="N71" i="3"/>
  <c r="M71" i="3"/>
  <c r="L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3" i="3"/>
  <c r="M53" i="3"/>
  <c r="L53" i="3"/>
  <c r="N52" i="3"/>
  <c r="M52" i="3"/>
  <c r="N51" i="3"/>
  <c r="M51" i="3"/>
  <c r="N50" i="3"/>
  <c r="M50" i="3"/>
  <c r="L50" i="3"/>
  <c r="K50" i="3"/>
  <c r="J50" i="3"/>
  <c r="I50" i="3"/>
  <c r="H50" i="3"/>
  <c r="G50" i="3"/>
  <c r="F50" i="3"/>
  <c r="E50" i="3"/>
  <c r="N49" i="3"/>
  <c r="M49" i="3"/>
  <c r="N48" i="3"/>
  <c r="M48" i="3"/>
  <c r="N47" i="3"/>
  <c r="M47" i="3"/>
  <c r="L47" i="3"/>
  <c r="K47" i="3"/>
  <c r="J47" i="3"/>
  <c r="I47" i="3"/>
  <c r="H47" i="3"/>
  <c r="G47" i="3"/>
  <c r="F47" i="3"/>
  <c r="E47" i="3"/>
  <c r="N46" i="3"/>
  <c r="M46" i="3"/>
  <c r="L46" i="3"/>
  <c r="K46" i="3"/>
  <c r="J46" i="3"/>
  <c r="I46" i="3"/>
  <c r="H46" i="3"/>
  <c r="G46" i="3"/>
  <c r="F46" i="3"/>
  <c r="E46" i="3"/>
  <c r="N45" i="3"/>
  <c r="M45" i="3"/>
  <c r="N44" i="3"/>
  <c r="M44" i="3"/>
  <c r="N43" i="3"/>
  <c r="M43" i="3"/>
  <c r="L43" i="3"/>
  <c r="K43" i="3"/>
  <c r="J43" i="3"/>
  <c r="I43" i="3"/>
  <c r="H43" i="3"/>
  <c r="G43" i="3"/>
  <c r="F43" i="3"/>
  <c r="E43" i="3"/>
  <c r="B43" i="3"/>
  <c r="N41" i="3"/>
  <c r="M41" i="3"/>
  <c r="L41" i="3"/>
  <c r="N40" i="3"/>
  <c r="M40" i="3"/>
  <c r="N38" i="3"/>
  <c r="M38" i="3"/>
  <c r="L38" i="3"/>
  <c r="N37" i="3"/>
  <c r="M37" i="3"/>
  <c r="N36" i="3"/>
  <c r="M36" i="3"/>
  <c r="N35" i="3"/>
  <c r="M35" i="3"/>
  <c r="N34" i="3"/>
  <c r="M34" i="3"/>
  <c r="N29" i="3"/>
  <c r="M29" i="3"/>
  <c r="L29" i="3"/>
  <c r="N26" i="3"/>
  <c r="M26" i="3"/>
  <c r="L26" i="3"/>
  <c r="N23" i="3"/>
  <c r="M23" i="3"/>
  <c r="L23" i="3"/>
  <c r="N19" i="3"/>
  <c r="M19" i="3"/>
  <c r="L19" i="3"/>
  <c r="N16" i="3"/>
  <c r="M16" i="3"/>
  <c r="L16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Q3" i="3"/>
  <c r="Q2" i="3"/>
  <c r="Q1" i="3"/>
  <c r="P1" i="3"/>
  <c r="N1" i="3"/>
  <c r="N255" i="2"/>
  <c r="M255" i="2"/>
  <c r="N254" i="2"/>
  <c r="M254" i="2"/>
  <c r="N251" i="2"/>
  <c r="M251" i="2"/>
  <c r="L251" i="2"/>
  <c r="N248" i="2"/>
  <c r="M248" i="2"/>
  <c r="L248" i="2"/>
  <c r="N245" i="2"/>
  <c r="M245" i="2"/>
  <c r="L245" i="2"/>
  <c r="N242" i="2"/>
  <c r="M242" i="2"/>
  <c r="L242" i="2"/>
  <c r="N239" i="2"/>
  <c r="M239" i="2"/>
  <c r="L239" i="2"/>
  <c r="N238" i="2"/>
  <c r="M238" i="2"/>
  <c r="L238" i="2"/>
  <c r="N234" i="2"/>
  <c r="M234" i="2"/>
  <c r="L234" i="2"/>
  <c r="N233" i="2"/>
  <c r="M233" i="2"/>
  <c r="N232" i="2"/>
  <c r="N231" i="2"/>
  <c r="M231" i="2"/>
  <c r="N230" i="2"/>
  <c r="N229" i="2"/>
  <c r="N228" i="2"/>
  <c r="M228" i="2"/>
  <c r="L228" i="2"/>
  <c r="N227" i="2"/>
  <c r="M227" i="2"/>
  <c r="N224" i="2"/>
  <c r="M224" i="2"/>
  <c r="L224" i="2"/>
  <c r="N222" i="2"/>
  <c r="M222" i="2"/>
  <c r="L222" i="2"/>
  <c r="N219" i="2"/>
  <c r="M219" i="2"/>
  <c r="L219" i="2"/>
  <c r="N216" i="2"/>
  <c r="M216" i="2"/>
  <c r="L216" i="2"/>
  <c r="N213" i="2"/>
  <c r="M213" i="2"/>
  <c r="L213" i="2"/>
  <c r="N210" i="2"/>
  <c r="M210" i="2"/>
  <c r="L210" i="2"/>
  <c r="N207" i="2"/>
  <c r="M207" i="2"/>
  <c r="L207" i="2"/>
  <c r="N204" i="2"/>
  <c r="M204" i="2"/>
  <c r="L204" i="2"/>
  <c r="N201" i="2"/>
  <c r="M201" i="2"/>
  <c r="L201" i="2"/>
  <c r="N198" i="2"/>
  <c r="M198" i="2"/>
  <c r="L198" i="2"/>
  <c r="N195" i="2"/>
  <c r="M195" i="2"/>
  <c r="L195" i="2"/>
  <c r="N193" i="2"/>
  <c r="M193" i="2"/>
  <c r="L193" i="2"/>
  <c r="N190" i="2"/>
  <c r="M190" i="2"/>
  <c r="L190" i="2"/>
  <c r="L188" i="2"/>
  <c r="N187" i="2"/>
  <c r="M187" i="2"/>
  <c r="L187" i="2"/>
  <c r="L185" i="2"/>
  <c r="N184" i="2"/>
  <c r="M184" i="2"/>
  <c r="L184" i="2"/>
  <c r="N181" i="2"/>
  <c r="M181" i="2"/>
  <c r="L181" i="2"/>
  <c r="N180" i="2"/>
  <c r="M180" i="2"/>
  <c r="N177" i="2"/>
  <c r="M177" i="2"/>
  <c r="L177" i="2"/>
  <c r="N174" i="2"/>
  <c r="M174" i="2"/>
  <c r="L174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4" i="2"/>
  <c r="M164" i="2"/>
  <c r="L164" i="2"/>
  <c r="N161" i="2"/>
  <c r="M161" i="2"/>
  <c r="L161" i="2"/>
  <c r="N160" i="2"/>
  <c r="M160" i="2"/>
  <c r="N157" i="2"/>
  <c r="M157" i="2"/>
  <c r="L157" i="2"/>
  <c r="N154" i="2"/>
  <c r="M154" i="2"/>
  <c r="L154" i="2"/>
  <c r="N151" i="2"/>
  <c r="M151" i="2"/>
  <c r="L151" i="2"/>
  <c r="N148" i="2"/>
  <c r="M148" i="2"/>
  <c r="L148" i="2"/>
  <c r="N145" i="2"/>
  <c r="M145" i="2"/>
  <c r="L145" i="2"/>
  <c r="N143" i="2"/>
  <c r="M143" i="2"/>
  <c r="L143" i="2"/>
  <c r="N140" i="2"/>
  <c r="M140" i="2"/>
  <c r="L140" i="2"/>
  <c r="L139" i="2"/>
  <c r="N138" i="2"/>
  <c r="M138" i="2"/>
  <c r="L137" i="2"/>
  <c r="N135" i="2"/>
  <c r="M135" i="2"/>
  <c r="N132" i="2"/>
  <c r="M132" i="2"/>
  <c r="L132" i="2"/>
  <c r="N129" i="2"/>
  <c r="M129" i="2"/>
  <c r="L129" i="2"/>
  <c r="N127" i="2"/>
  <c r="M127" i="2"/>
  <c r="L127" i="2"/>
  <c r="N124" i="2"/>
  <c r="M124" i="2"/>
  <c r="L124" i="2"/>
  <c r="N123" i="2"/>
  <c r="M123" i="2"/>
  <c r="N122" i="2"/>
  <c r="M122" i="2"/>
  <c r="N121" i="2"/>
  <c r="M121" i="2"/>
  <c r="N120" i="2"/>
  <c r="M120" i="2"/>
  <c r="N119" i="2"/>
  <c r="M119" i="2"/>
  <c r="L117" i="2"/>
  <c r="N116" i="2"/>
  <c r="M116" i="2"/>
  <c r="L116" i="2"/>
  <c r="L114" i="2"/>
  <c r="N113" i="2"/>
  <c r="M113" i="2"/>
  <c r="L113" i="2"/>
  <c r="N110" i="2"/>
  <c r="M110" i="2"/>
  <c r="L110" i="2"/>
  <c r="N109" i="2"/>
  <c r="M109" i="2"/>
  <c r="N108" i="2"/>
  <c r="M108" i="2"/>
  <c r="N107" i="2"/>
  <c r="M107" i="2"/>
  <c r="N104" i="2"/>
  <c r="M104" i="2"/>
  <c r="L104" i="2"/>
  <c r="N101" i="2"/>
  <c r="M101" i="2"/>
  <c r="L101" i="2"/>
  <c r="N98" i="2"/>
  <c r="M98" i="2"/>
  <c r="L98" i="2"/>
  <c r="N97" i="2"/>
  <c r="M97" i="2"/>
  <c r="N95" i="2"/>
  <c r="M95" i="2"/>
  <c r="L95" i="2"/>
  <c r="N93" i="2"/>
  <c r="M93" i="2"/>
  <c r="L93" i="2"/>
  <c r="N91" i="2"/>
  <c r="M91" i="2"/>
  <c r="L91" i="2"/>
  <c r="N88" i="2"/>
  <c r="M88" i="2"/>
  <c r="L88" i="2"/>
  <c r="M87" i="2"/>
  <c r="M86" i="2"/>
  <c r="N83" i="2"/>
  <c r="M83" i="2"/>
  <c r="L83" i="2"/>
  <c r="N80" i="2"/>
  <c r="M80" i="2"/>
  <c r="L80" i="2"/>
  <c r="N77" i="2"/>
  <c r="M77" i="2"/>
  <c r="L77" i="2"/>
  <c r="N74" i="2"/>
  <c r="M74" i="2"/>
  <c r="L74" i="2"/>
  <c r="N71" i="2"/>
  <c r="M71" i="2"/>
  <c r="L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3" i="2"/>
  <c r="M53" i="2"/>
  <c r="L53" i="2"/>
  <c r="N52" i="2"/>
  <c r="M52" i="2"/>
  <c r="N51" i="2"/>
  <c r="M51" i="2"/>
  <c r="N50" i="2"/>
  <c r="M50" i="2"/>
  <c r="L50" i="2"/>
  <c r="K50" i="2"/>
  <c r="J50" i="2"/>
  <c r="I50" i="2"/>
  <c r="H50" i="2"/>
  <c r="G50" i="2"/>
  <c r="F50" i="2"/>
  <c r="E50" i="2"/>
  <c r="N49" i="2"/>
  <c r="M49" i="2"/>
  <c r="N48" i="2"/>
  <c r="M48" i="2"/>
  <c r="N47" i="2"/>
  <c r="M47" i="2"/>
  <c r="L47" i="2"/>
  <c r="K47" i="2"/>
  <c r="J47" i="2"/>
  <c r="I47" i="2"/>
  <c r="H47" i="2"/>
  <c r="G47" i="2"/>
  <c r="F47" i="2"/>
  <c r="E47" i="2"/>
  <c r="N46" i="2"/>
  <c r="M46" i="2"/>
  <c r="L46" i="2"/>
  <c r="K46" i="2"/>
  <c r="J46" i="2"/>
  <c r="I46" i="2"/>
  <c r="H46" i="2"/>
  <c r="G46" i="2"/>
  <c r="F46" i="2"/>
  <c r="E46" i="2"/>
  <c r="N45" i="2"/>
  <c r="M45" i="2"/>
  <c r="N44" i="2"/>
  <c r="M44" i="2"/>
  <c r="N43" i="2"/>
  <c r="M43" i="2"/>
  <c r="L43" i="2"/>
  <c r="K43" i="2"/>
  <c r="J43" i="2"/>
  <c r="I43" i="2"/>
  <c r="H43" i="2"/>
  <c r="G43" i="2"/>
  <c r="F43" i="2"/>
  <c r="E43" i="2"/>
  <c r="B43" i="2"/>
  <c r="N41" i="2"/>
  <c r="M41" i="2"/>
  <c r="L41" i="2"/>
  <c r="N40" i="2"/>
  <c r="M40" i="2"/>
  <c r="N38" i="2"/>
  <c r="M38" i="2"/>
  <c r="L38" i="2"/>
  <c r="N37" i="2"/>
  <c r="M37" i="2"/>
  <c r="N36" i="2"/>
  <c r="M36" i="2"/>
  <c r="N35" i="2"/>
  <c r="M35" i="2"/>
  <c r="N34" i="2"/>
  <c r="M34" i="2"/>
  <c r="N29" i="2"/>
  <c r="M29" i="2"/>
  <c r="L29" i="2"/>
  <c r="N26" i="2"/>
  <c r="M26" i="2"/>
  <c r="L26" i="2"/>
  <c r="N23" i="2"/>
  <c r="M23" i="2"/>
  <c r="L23" i="2"/>
  <c r="N19" i="2"/>
  <c r="M19" i="2"/>
  <c r="L19" i="2"/>
  <c r="N16" i="2"/>
  <c r="M16" i="2"/>
  <c r="L16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Q3" i="2"/>
  <c r="Q2" i="2"/>
  <c r="Q1" i="2"/>
  <c r="P1" i="2"/>
  <c r="N1" i="2"/>
  <c r="G255" i="1"/>
  <c r="F255" i="1"/>
  <c r="G254" i="1"/>
  <c r="F254" i="1"/>
  <c r="G251" i="1"/>
  <c r="F251" i="1"/>
  <c r="G248" i="1"/>
  <c r="F248" i="1"/>
  <c r="G245" i="1"/>
  <c r="F245" i="1"/>
  <c r="G242" i="1"/>
  <c r="F242" i="1"/>
  <c r="G239" i="1"/>
  <c r="F239" i="1"/>
  <c r="G238" i="1"/>
  <c r="F238" i="1"/>
  <c r="G234" i="1"/>
  <c r="F234" i="1"/>
  <c r="G233" i="1"/>
  <c r="F233" i="1"/>
  <c r="G232" i="1"/>
  <c r="G231" i="1"/>
  <c r="F231" i="1"/>
  <c r="G230" i="1"/>
  <c r="G229" i="1"/>
  <c r="G228" i="1"/>
  <c r="F228" i="1"/>
  <c r="G227" i="1"/>
  <c r="F227" i="1"/>
  <c r="G224" i="1"/>
  <c r="F224" i="1"/>
  <c r="G222" i="1"/>
  <c r="F222" i="1"/>
  <c r="G219" i="1"/>
  <c r="F219" i="1"/>
  <c r="G216" i="1"/>
  <c r="F216" i="1"/>
  <c r="G213" i="1"/>
  <c r="F213" i="1"/>
  <c r="G210" i="1"/>
  <c r="F210" i="1"/>
  <c r="G207" i="1"/>
  <c r="F207" i="1"/>
  <c r="G204" i="1"/>
  <c r="F204" i="1"/>
  <c r="G201" i="1"/>
  <c r="F201" i="1"/>
  <c r="G198" i="1"/>
  <c r="F198" i="1"/>
  <c r="G195" i="1"/>
  <c r="F195" i="1"/>
  <c r="G193" i="1"/>
  <c r="F193" i="1"/>
  <c r="G190" i="1"/>
  <c r="F190" i="1"/>
  <c r="G187" i="1"/>
  <c r="F187" i="1"/>
  <c r="G184" i="1"/>
  <c r="F184" i="1"/>
  <c r="G181" i="1"/>
  <c r="F181" i="1"/>
  <c r="G180" i="1"/>
  <c r="F180" i="1"/>
  <c r="G177" i="1"/>
  <c r="F177" i="1"/>
  <c r="G174" i="1"/>
  <c r="F174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4" i="1"/>
  <c r="F164" i="1"/>
  <c r="G161" i="1"/>
  <c r="F161" i="1"/>
  <c r="G160" i="1"/>
  <c r="F160" i="1"/>
  <c r="G157" i="1"/>
  <c r="F157" i="1"/>
  <c r="G154" i="1"/>
  <c r="F154" i="1"/>
  <c r="G151" i="1"/>
  <c r="F151" i="1"/>
  <c r="G148" i="1"/>
  <c r="F148" i="1"/>
  <c r="G145" i="1"/>
  <c r="F145" i="1"/>
  <c r="G143" i="1"/>
  <c r="F143" i="1"/>
  <c r="G140" i="1"/>
  <c r="F140" i="1"/>
  <c r="G138" i="1"/>
  <c r="F138" i="1"/>
  <c r="G135" i="1"/>
  <c r="F135" i="1"/>
  <c r="G132" i="1"/>
  <c r="F132" i="1"/>
  <c r="G129" i="1"/>
  <c r="F129" i="1"/>
  <c r="G127" i="1"/>
  <c r="F127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6" i="1"/>
  <c r="F116" i="1"/>
  <c r="G113" i="1"/>
  <c r="F113" i="1"/>
  <c r="G110" i="1"/>
  <c r="F110" i="1"/>
  <c r="G109" i="1"/>
  <c r="F109" i="1"/>
  <c r="G108" i="1"/>
  <c r="F108" i="1"/>
  <c r="G107" i="1"/>
  <c r="F107" i="1"/>
  <c r="G104" i="1"/>
  <c r="F104" i="1"/>
  <c r="G101" i="1"/>
  <c r="F101" i="1"/>
  <c r="G98" i="1"/>
  <c r="F98" i="1"/>
  <c r="G97" i="1"/>
  <c r="F97" i="1"/>
  <c r="G95" i="1"/>
  <c r="F95" i="1"/>
  <c r="G93" i="1"/>
  <c r="F93" i="1"/>
  <c r="G91" i="1"/>
  <c r="F91" i="1"/>
  <c r="G88" i="1"/>
  <c r="F88" i="1"/>
  <c r="F87" i="1"/>
  <c r="F86" i="1"/>
  <c r="G83" i="1"/>
  <c r="F83" i="1"/>
  <c r="G80" i="1"/>
  <c r="F80" i="1"/>
  <c r="G77" i="1"/>
  <c r="F77" i="1"/>
  <c r="G74" i="1"/>
  <c r="F74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B43" i="1"/>
  <c r="G41" i="1"/>
  <c r="F41" i="1"/>
  <c r="G40" i="1"/>
  <c r="F40" i="1"/>
  <c r="G38" i="1"/>
  <c r="F38" i="1"/>
  <c r="G37" i="1"/>
  <c r="F37" i="1"/>
  <c r="G36" i="1"/>
  <c r="F36" i="1"/>
  <c r="G35" i="1"/>
  <c r="F35" i="1"/>
  <c r="G34" i="1"/>
  <c r="F34" i="1"/>
  <c r="G29" i="1"/>
  <c r="F29" i="1"/>
  <c r="G26" i="1"/>
  <c r="F26" i="1"/>
  <c r="G23" i="1"/>
  <c r="F23" i="1"/>
  <c r="G19" i="1"/>
  <c r="F19" i="1"/>
  <c r="G16" i="1"/>
  <c r="F16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J3" i="1"/>
  <c r="J2" i="1"/>
  <c r="J1" i="1"/>
  <c r="I1" i="1"/>
  <c r="G1" i="1"/>
</calcChain>
</file>

<file path=xl/comments1.xml><?xml version="1.0" encoding="utf-8"?>
<comments xmlns="http://schemas.openxmlformats.org/spreadsheetml/2006/main">
  <authors>
    <author>user</author>
  </authors>
  <commentList>
    <comment ref="B242" authorId="0" shapeId="0">
      <text>
        <r>
          <rPr>
            <b/>
            <sz val="9"/>
            <color rgb="FF000000"/>
            <rFont val="Tahoma"/>
          </rPr>
          <t>Кто подает?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40" authorId="0" shapeId="0">
      <text>
        <r>
          <rPr>
            <b/>
            <sz val="9"/>
            <color rgb="FF000000"/>
            <rFont val="Tahoma"/>
          </rPr>
          <t>Кто подает?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42" authorId="0" shapeId="0">
      <text>
        <r>
          <rPr>
            <b/>
            <sz val="9"/>
            <color rgb="FF000000"/>
            <rFont val="Tahoma"/>
          </rPr>
          <t>Кто подает?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250" authorId="0" shapeId="0">
      <text>
        <r>
          <rPr>
            <b/>
            <sz val="9"/>
            <color rgb="FF000000"/>
            <rFont val="Tahoma"/>
          </rPr>
          <t>Кто подает?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B249" authorId="0" shapeId="0">
      <text>
        <r>
          <rPr>
            <b/>
            <sz val="9"/>
            <color rgb="FF000000"/>
            <rFont val="Tahoma"/>
          </rPr>
          <t>Кто подает?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<sst xmlns="http://schemas.openxmlformats.org/spreadsheetml/2006/main" count="13240" uniqueCount="869">
  <si>
    <t xml:space="preserve">Индикаторы «ДОРОЖНОЙ КАРТЫ» </t>
  </si>
  <si>
    <t>Приложение</t>
  </si>
  <si>
    <t>1 пок</t>
  </si>
  <si>
    <t>2 пок</t>
  </si>
  <si>
    <t>ТОГБУЗ «Бюро судебно-медицинской экспертизы»</t>
  </si>
  <si>
    <t>2017 г.</t>
  </si>
  <si>
    <t>*заполнять только выделенные цветом ячейки!!!</t>
  </si>
  <si>
    <t>Наименование целевого показателя</t>
  </si>
  <si>
    <t>Единица измерения</t>
  </si>
  <si>
    <t>2017 план</t>
  </si>
  <si>
    <t>факт МО</t>
  </si>
  <si>
    <t>% вып-я плана</t>
  </si>
  <si>
    <r>
      <t xml:space="preserve">Источник информации и </t>
    </r>
    <r>
      <rPr>
        <i/>
        <sz val="7"/>
        <color rgb="FF7B4B23"/>
        <rFont val="Arial"/>
      </rPr>
      <t>формула расчета</t>
    </r>
  </si>
  <si>
    <t>Объемы оказания скорой медицинской помощи вне медицинских организаций</t>
  </si>
  <si>
    <t>число выездов</t>
  </si>
  <si>
    <t>МО</t>
  </si>
  <si>
    <t>число выездов на 1 жителя</t>
  </si>
  <si>
    <t>Объемы  оказания медицинской помощи в амбулаторных условиях</t>
  </si>
  <si>
    <t xml:space="preserve">число посещений </t>
  </si>
  <si>
    <t>число посещений на 1 жителя</t>
  </si>
  <si>
    <t>Объемы  оказания неотложной  медицинской помощи в амбулаторных условиях</t>
  </si>
  <si>
    <t>число посещений</t>
  </si>
  <si>
    <t>Объемы оказания медицинской помощи в условиях дневных стационаров</t>
  </si>
  <si>
    <t xml:space="preserve">число пациенто-дней </t>
  </si>
  <si>
    <t>число пациенто-дней на 1 жителя</t>
  </si>
  <si>
    <t>Объемы  оказания медицинской помощи в стационарных условиях без учета паллиативной помощи</t>
  </si>
  <si>
    <t>случаи</t>
  </si>
  <si>
    <t>число койко-дней на 1 жителя</t>
  </si>
  <si>
    <t xml:space="preserve">Уровень средней заработной платы врачей и иных работников, имеющих высшее профессиональное образование, обеспечивающих предоставление медицинских услуг </t>
  </si>
  <si>
    <t>тыс. рублей</t>
  </si>
  <si>
    <t>Отчет ЗП-здрав</t>
  </si>
  <si>
    <t xml:space="preserve">Уровень средней заработной платы среднего медицинского персонала обеспечивающего предоставление медицинских услуг </t>
  </si>
  <si>
    <r>
      <t>Уровень  средней заработной платы</t>
    </r>
    <r>
      <rPr>
        <sz val="8"/>
        <color rgb="FF000000"/>
        <rFont val="Arial"/>
      </rPr>
      <t xml:space="preserve"> младшего медицинского персонала обеспечивающего предоставление медицинских услуг  </t>
    </r>
  </si>
  <si>
    <t>Объем оказанных платных услуг</t>
  </si>
  <si>
    <t>тыс.рублей</t>
  </si>
  <si>
    <t>Ежемесячный мониторинг поступления и расходования средств от платных услуг (ПАРУС)</t>
  </si>
  <si>
    <t>10</t>
  </si>
  <si>
    <t>Объем инвестиций в основной капитал</t>
  </si>
  <si>
    <t>11</t>
  </si>
  <si>
    <t>Число дней занятости койки круглосуточного пребывания в году</t>
  </si>
  <si>
    <t>дни</t>
  </si>
  <si>
    <t>Число койко-дней проведенных больными / среднегодовое число коек</t>
  </si>
  <si>
    <t>Ден</t>
  </si>
  <si>
    <t>дней</t>
  </si>
  <si>
    <t xml:space="preserve"> Число койко-дней проведенных больными </t>
  </si>
  <si>
    <t>х</t>
  </si>
  <si>
    <t>МедСтат Форма 30 таблица 3100 стр1 гр14</t>
  </si>
  <si>
    <t>/</t>
  </si>
  <si>
    <t>Среднегодовое число коек</t>
  </si>
  <si>
    <t>койки</t>
  </si>
  <si>
    <t>МедСтат Форма 30 таблица 3100 стр1 гр4</t>
  </si>
  <si>
    <t>12</t>
  </si>
  <si>
    <r>
      <t xml:space="preserve">Число дней занятости койки круглосуточного пребывания в году </t>
    </r>
    <r>
      <rPr>
        <i/>
        <sz val="8"/>
        <color rgb="FFC00000"/>
        <rFont val="Arial"/>
      </rPr>
      <t>(без коек сестринского ухода)</t>
    </r>
  </si>
  <si>
    <r>
      <t xml:space="preserve">Число койко-дней проведенных больными </t>
    </r>
    <r>
      <rPr>
        <i/>
        <sz val="8"/>
        <color rgb="FFC00000"/>
        <rFont val="Arial"/>
      </rPr>
      <t>(без коек сестринского ухода)</t>
    </r>
  </si>
  <si>
    <t>МедСтат Форма 30 таблица 3100 стр1 гр14 - стр48 гр14</t>
  </si>
  <si>
    <r>
      <t xml:space="preserve">Среднегодовое число коек </t>
    </r>
    <r>
      <rPr>
        <i/>
        <sz val="8"/>
        <color rgb="FFC00000"/>
        <rFont val="Arial"/>
      </rPr>
      <t>(без коек сестринского ухода)</t>
    </r>
  </si>
  <si>
    <t>МедСтат Форма 30 таблица 3100 стр1 гр4 - стр48 гр4</t>
  </si>
  <si>
    <t>Число дней занятости койки дневного стационара</t>
  </si>
  <si>
    <t>Число дней лечения проведенных больными / среднегодовое число коек</t>
  </si>
  <si>
    <t>13</t>
  </si>
  <si>
    <t>Число дней занятости койки дневного стационара в больничном учреждении</t>
  </si>
  <si>
    <t>Число дней лечения проведенных больными</t>
  </si>
  <si>
    <t>МедСтат Форма 14ДС таблица 1100 стр1 гр9</t>
  </si>
  <si>
    <t>МедСтат Форма 14ДС таблица 1100 стр1 гр4</t>
  </si>
  <si>
    <t>14</t>
  </si>
  <si>
    <t>Число дней занятости койки дневного стационара в  АПУ</t>
  </si>
  <si>
    <t xml:space="preserve">Число дней лечения проведенных больными </t>
  </si>
  <si>
    <t>МедСтат Форма 14ДС таблица 1100 стр1 гр16</t>
  </si>
  <si>
    <t>МедСтат Форма 14ДС таблица 1100 стр1 гр11</t>
  </si>
  <si>
    <t>15</t>
  </si>
  <si>
    <t>Средняя длительность лечения больного в стационаре круглосуточного пребывания</t>
  </si>
  <si>
    <t>Число койко дней проведенных больными /число пользованных больных (МедСтат Форма 30 таблица 3100 стр1 гр14-(стр26.7 гр14 +стр48 гр14)/((стр1 гр5+стр1 гр9+стр1 гр12-(стр 26.7,48 гр5+стр26.7,48 гр9+стр26.7,48 гр12)/2))</t>
  </si>
  <si>
    <r>
      <t xml:space="preserve">Число койко-дней проведенных больными </t>
    </r>
    <r>
      <rPr>
        <i/>
        <sz val="8"/>
        <color rgb="FFC00000"/>
        <rFont val="Arial"/>
      </rPr>
      <t>(без коек сестринского ухода и онкологических паллиативных)</t>
    </r>
  </si>
  <si>
    <t>МедСтат Форма 30 таблица 3100 стр1 гр14-(стр26.7 гр14 +стр48 гр14)</t>
  </si>
  <si>
    <r>
      <t>Число поступивших</t>
    </r>
    <r>
      <rPr>
        <i/>
        <sz val="7"/>
        <color rgb="FF7030A0"/>
        <rFont val="Arial"/>
      </rPr>
      <t xml:space="preserve">  больных (без поступивших на койки сестринского ухода и онкологические паллиативные)</t>
    </r>
  </si>
  <si>
    <t>человек</t>
  </si>
  <si>
    <t>МедСтат Форма 30 таблица 3100 стр1 гр5-(стр26.7 гр5 +стр48 гр5)</t>
  </si>
  <si>
    <r>
      <t>Число выписанных</t>
    </r>
    <r>
      <rPr>
        <i/>
        <sz val="7"/>
        <color rgb="FF7030A0"/>
        <rFont val="Arial"/>
      </rPr>
      <t xml:space="preserve"> больных (без выписанных с коек сестринского ухода и онкологических паллиативных)</t>
    </r>
  </si>
  <si>
    <t>МедСтат Форма 30 таблица 3100 стр1 гр9-(стр26.7 гр9+стр48 гр9)</t>
  </si>
  <si>
    <r>
      <t>Число умерших</t>
    </r>
    <r>
      <rPr>
        <i/>
        <sz val="7"/>
        <color rgb="FF7030A0"/>
        <rFont val="Arial"/>
      </rPr>
      <t xml:space="preserve"> больных (без умерших на койках сестринского ухода и онкологических паллиативных)</t>
    </r>
  </si>
  <si>
    <t>МедСтат Форма 30 таблица 3100 стр1 гр12-(стр26.7 гр9+стр48 гр9)</t>
  </si>
  <si>
    <t>16</t>
  </si>
  <si>
    <t>Количество диагностических коек в приемном покое</t>
  </si>
  <si>
    <t>единиц</t>
  </si>
  <si>
    <t>17</t>
  </si>
  <si>
    <t>Количество трансфузиологических кабинетов, соответствующих порядку</t>
  </si>
  <si>
    <t>единица</t>
  </si>
  <si>
    <t>18</t>
  </si>
  <si>
    <t>Количество физических лиц врачей</t>
  </si>
  <si>
    <t>Форма №17 строка 01 гр 3</t>
  </si>
  <si>
    <t>Шерст</t>
  </si>
  <si>
    <t>на 10 тыс.человек населения</t>
  </si>
  <si>
    <t>19</t>
  </si>
  <si>
    <t>Число врачей первичного звена</t>
  </si>
  <si>
    <t>Форма №30 строка 1 гр 8 (поликлиника)</t>
  </si>
  <si>
    <t>процентов</t>
  </si>
  <si>
    <t>20</t>
  </si>
  <si>
    <t>Доля врачей, имеющих квалификационную категорию</t>
  </si>
  <si>
    <t>процент</t>
  </si>
  <si>
    <t>Число врачей, имеющих квалификационную категорию/ число физ.лиц врачей</t>
  </si>
  <si>
    <t>Число врачей, имеющих квалификационную категорию</t>
  </si>
  <si>
    <t>Форма №17 строка 01 сумма показателей в гр 5, 6, 7</t>
  </si>
  <si>
    <t>21</t>
  </si>
  <si>
    <t>Количество физических лиц среднего медицинского персонала</t>
  </si>
  <si>
    <t>Форма №17 сумма показателей в строках 107, 149, 152 (только среднее профобразование) + медрегистраторы без мед.образования</t>
  </si>
  <si>
    <t>22</t>
  </si>
  <si>
    <t>Доля среднего медицинского персонала, имеющего квалификационную категорию</t>
  </si>
  <si>
    <t>Число среднего мед.персонала, имеющих квалификационную категорию/ число физ.лиц среднего мед.персонала</t>
  </si>
  <si>
    <t>Число среднего медицинского персонала, имеющих квалификационную категорию</t>
  </si>
  <si>
    <t>Форма №17 гр 4,5,6 сумма показателей в строках 107, 149, 152 (только среднее профобразование) + медрегистраторы без мед.образования</t>
  </si>
  <si>
    <t>23</t>
  </si>
  <si>
    <t>Сумма пп.22.1 + 22.2</t>
  </si>
  <si>
    <t>23.1</t>
  </si>
  <si>
    <t>врачи</t>
  </si>
  <si>
    <t>23.2</t>
  </si>
  <si>
    <t>средние медицинские работники</t>
  </si>
  <si>
    <t>24</t>
  </si>
  <si>
    <t>Количество медицинских и фармацевтических специалистов, прошедших дополнительное профессиональное образование</t>
  </si>
  <si>
    <t>Сумма пп.113.1 и 113.1</t>
  </si>
  <si>
    <t>Кош</t>
  </si>
  <si>
    <t>24.1</t>
  </si>
  <si>
    <r>
      <t>Количество врачей и провизоров</t>
    </r>
    <r>
      <rPr>
        <sz val="11"/>
        <color rgb="FF000000"/>
        <rFont val="Calibri"/>
      </rPr>
      <t xml:space="preserve">, </t>
    </r>
    <r>
      <rPr>
        <sz val="8"/>
        <color rgb="FF000000"/>
        <rFont val="Arial"/>
      </rPr>
      <t>прошедших дополнительное профессиональное образование</t>
    </r>
  </si>
  <si>
    <t>Сумма пп.113.1.1 и 113.1.2</t>
  </si>
  <si>
    <t>24.1.1</t>
  </si>
  <si>
    <t>Количество врачей и провизоров, прошедших повышение квалификации</t>
  </si>
  <si>
    <t>24.1.2</t>
  </si>
  <si>
    <t>Количество врачей и провизоров, прошедших профессиональную переподготовку</t>
  </si>
  <si>
    <t>24.2</t>
  </si>
  <si>
    <r>
      <t>Количество медицинских сестер и фармацевтов</t>
    </r>
    <r>
      <rPr>
        <sz val="11"/>
        <color rgb="FF000000"/>
        <rFont val="Calibri"/>
      </rPr>
      <t xml:space="preserve">, </t>
    </r>
    <r>
      <rPr>
        <sz val="8"/>
        <color rgb="FF000000"/>
        <rFont val="Arial"/>
      </rPr>
      <t>прошедших дополнительное профессиональное образование</t>
    </r>
  </si>
  <si>
    <t>Сумма пп.113.2.1 и 113.2.2</t>
  </si>
  <si>
    <t>24.2.1</t>
  </si>
  <si>
    <t>Количество медицинских сестер и фармацевтов, прошедших повышение квалификации</t>
  </si>
  <si>
    <t>24.2.2</t>
  </si>
  <si>
    <t>Количество медицинских сестер и фармацевтов, прошедших профессиональную переподготовку</t>
  </si>
  <si>
    <t>25</t>
  </si>
  <si>
    <t>Доля аккредитованных специалистов</t>
  </si>
  <si>
    <t>Число аккредитованных специалистов/ общее чило специалистов</t>
  </si>
  <si>
    <t>Число аккредитованных специалистов</t>
  </si>
  <si>
    <t>Общее число специалистов</t>
  </si>
  <si>
    <t>26</t>
  </si>
  <si>
    <t>Смертность от всех причин</t>
  </si>
  <si>
    <t>Данные по приказу №390 от 02.08.2008</t>
  </si>
  <si>
    <t>27</t>
  </si>
  <si>
    <t>Материнская смертность</t>
  </si>
  <si>
    <t>Ежемесячный мониторинг числа родившихся, материнской и младенческой смертности</t>
  </si>
  <si>
    <t>случаев на 100 тыс. родившихся живыми</t>
  </si>
  <si>
    <t>28</t>
  </si>
  <si>
    <t>Младенческая смертность</t>
  </si>
  <si>
    <r>
      <t xml:space="preserve">Данные по приказу №390  </t>
    </r>
    <r>
      <rPr>
        <i/>
        <sz val="7"/>
        <color rgb="FFC00000"/>
        <rFont val="Arial"/>
      </rPr>
      <t>Не м.б. больше п.30</t>
    </r>
  </si>
  <si>
    <t>случаев на 1000 родившихся живыми</t>
  </si>
  <si>
    <t>29</t>
  </si>
  <si>
    <t>Ранняя неонатальная смертность</t>
  </si>
  <si>
    <t>промилле</t>
  </si>
  <si>
    <t>30</t>
  </si>
  <si>
    <t>Смертность детей в возрасте 0 - 17 лет</t>
  </si>
  <si>
    <r>
      <t xml:space="preserve">Данные по приказу №390  </t>
    </r>
    <r>
      <rPr>
        <i/>
        <sz val="7"/>
        <color rgb="FFC00000"/>
        <rFont val="Arial"/>
      </rPr>
      <t>Не м.б. больше п.26</t>
    </r>
  </si>
  <si>
    <t xml:space="preserve">случаев на 10000 детского населения </t>
  </si>
  <si>
    <t>31</t>
  </si>
  <si>
    <t>Смертность от болезней системы кровообращения</t>
  </si>
  <si>
    <t>32</t>
  </si>
  <si>
    <t>Смертность от ишемической болезни сердца</t>
  </si>
  <si>
    <t>33</t>
  </si>
  <si>
    <t>Смертность от цереброваскулярных заболеваний</t>
  </si>
  <si>
    <t>34</t>
  </si>
  <si>
    <t>Смертность от болезней органов дыхания</t>
  </si>
  <si>
    <t>35</t>
  </si>
  <si>
    <t>Смертность от туберкулеза</t>
  </si>
  <si>
    <t>36</t>
  </si>
  <si>
    <t>Смертность от болезней органов пищеварения</t>
  </si>
  <si>
    <t>37</t>
  </si>
  <si>
    <t>Смертность от самоубийств</t>
  </si>
  <si>
    <t>38</t>
  </si>
  <si>
    <t>Смертность от новообразований (в том числе от злокачественных)</t>
  </si>
  <si>
    <t>39</t>
  </si>
  <si>
    <r>
      <t xml:space="preserve">Смертность от симптомов, признаков, не классифицированных в других рубриках </t>
    </r>
    <r>
      <rPr>
        <i/>
        <sz val="8"/>
        <color rgb="FF000000"/>
        <rFont val="Arial"/>
      </rPr>
      <t>(в т.ч.старость)</t>
    </r>
  </si>
  <si>
    <t>40</t>
  </si>
  <si>
    <t>Смертность населения в трудоспособном возрасте</t>
  </si>
  <si>
    <t>41</t>
  </si>
  <si>
    <t>Доля врачей, к которым предоставляется возможность записаться на прием в электронном виде через Интернет, от общего числа врачей, к которым разрешена самостоятельная запись на прием</t>
  </si>
  <si>
    <t>Число врачей, к которым предоставляется возможность записаться на прием в электронном виде через Интернет/ общее число врачей, к которым разрешена самостоятельная запись на прием</t>
  </si>
  <si>
    <t>Шит</t>
  </si>
  <si>
    <t>Число врачей, к которым предоставляется возможность записаться на прием в электронном виде через Интернет</t>
  </si>
  <si>
    <t>Общее число врачей, к которым разрешена самостоятельная запись на прием</t>
  </si>
  <si>
    <t>42</t>
  </si>
  <si>
    <t xml:space="preserve">Доля медицинских подразделений учреждения, 80% сотрудников которых используют созданные информационные системы регионального уровня </t>
  </si>
  <si>
    <t>Число мед.подразделений учреждения, 80% сотрудников которых используют созданные информ.системы РУ/  общее количество мед.подразделений учреждения</t>
  </si>
  <si>
    <t xml:space="preserve">Число медицинских подразделений учреждения, 80% сотрудников которых используют созданные информационные системы регионального уровня </t>
  </si>
  <si>
    <t>отделений</t>
  </si>
  <si>
    <t>Общее количество медицинских подразделений учреждения</t>
  </si>
  <si>
    <t>43</t>
  </si>
  <si>
    <t>Доля выездов бригад скорой медицинской помощи со временем доезда до больного менее 20 минут</t>
  </si>
  <si>
    <t>МедСтат Форма 40 таблица 2500 стр1 гр3*100/(стр1+2+3+4 гр3)</t>
  </si>
  <si>
    <t>Число выездов бригад скорой медицинской помощи</t>
  </si>
  <si>
    <t>выезды</t>
  </si>
  <si>
    <t>МедСтат Форма 40 таблица 2500 стр1+2+3+4 гр3</t>
  </si>
  <si>
    <t>из них кол-во выездов с временем доезда до 20 минут</t>
  </si>
  <si>
    <t>МедСтат Форма 40 таблица 2500 стр1 гр3</t>
  </si>
  <si>
    <t>44</t>
  </si>
  <si>
    <t>Доля повторных вызовов скорой медицинской помощи</t>
  </si>
  <si>
    <t>???</t>
  </si>
  <si>
    <t>МедСтат Форма 40 таблица 2000 стр1 гр3</t>
  </si>
  <si>
    <t>Кол-во повторных выездов бригад скорой медицинской помощи</t>
  </si>
  <si>
    <t>45</t>
  </si>
  <si>
    <t>Процент расхождения диагнозов специалистов скорой медицинской помощи и заключительных клинических диагнозов</t>
  </si>
  <si>
    <t>Кол-во больных, доставленных в стационар бригадами СМП</t>
  </si>
  <si>
    <t>(МедСтат Форма 14 таблица 2000 стр1 гр6+стр1 гр20) + умершие, доставленные в стационар бригадами СМП (данные МО)</t>
  </si>
  <si>
    <t>из них с расхождением диагнозов специалистов СМП и заключительных клинических диагнозов</t>
  </si>
  <si>
    <t>46</t>
  </si>
  <si>
    <t>Количество переданных неотложных вызовов в территориальную поликлинику</t>
  </si>
  <si>
    <t>вызовы</t>
  </si>
  <si>
    <t>Мониторинг НЕОТЛОЖНАЯ ПОМОЩЬ</t>
  </si>
  <si>
    <t>47</t>
  </si>
  <si>
    <r>
      <t xml:space="preserve">Количество проведённых тромболизисов на догоспитальном этапе </t>
    </r>
    <r>
      <rPr>
        <i/>
        <sz val="8"/>
        <color rgb="FF000000"/>
        <rFont val="Arial"/>
      </rPr>
      <t>(для ССМП)</t>
    </r>
  </si>
  <si>
    <t>МедСтат Форма 40 таблица 2001 стр 3</t>
  </si>
  <si>
    <t>48</t>
  </si>
  <si>
    <t>Больничная летальность пострадавших в результате ДТП (для травмоцентров 1 и 2 уровней)</t>
  </si>
  <si>
    <t>МедСтат Форма 14 таблица 2001 стр 2*100/МедСтат Форма 14 таблица 2001 стр 1</t>
  </si>
  <si>
    <t>Количество выписанных и умерших, пострадавших в результате ДТП</t>
  </si>
  <si>
    <t>МедСтат Форма 14 таблица 2001 стр 1</t>
  </si>
  <si>
    <t>из них умерло</t>
  </si>
  <si>
    <t>МедСтат Форма 14 таблица 2001 стр 2</t>
  </si>
  <si>
    <t>49</t>
  </si>
  <si>
    <r>
      <t>Больничная летальность пострадавших в результате ДТП в первые сутки</t>
    </r>
    <r>
      <rPr>
        <i/>
        <sz val="7"/>
        <color rgb="FF000000"/>
        <rFont val="Arial"/>
      </rPr>
      <t xml:space="preserve"> (для травмоцентров 1 и 2 уровней)</t>
    </r>
  </si>
  <si>
    <t>Кол-во умерших в первые сутки/ кол-во выписанных и умерших, пострадавших в результате ДТП</t>
  </si>
  <si>
    <t>из них умерло в первые сутки</t>
  </si>
  <si>
    <t>Приказ УЗО № 970 от 23.08.2011</t>
  </si>
  <si>
    <t>50</t>
  </si>
  <si>
    <r>
      <t>Больничная летальность пострадавших в результате ДТП от 2 до 7 суток</t>
    </r>
    <r>
      <rPr>
        <i/>
        <sz val="7"/>
        <color rgb="FF000000"/>
        <rFont val="Arial"/>
      </rPr>
      <t xml:space="preserve"> (для травмоцентров 1 и 2 уровней)</t>
    </r>
  </si>
  <si>
    <t>Кол-во умерших от 1 до 7 суток/ кол-во выписанных и умерших, пострадавших в результате ДТП</t>
  </si>
  <si>
    <t xml:space="preserve">из них умерло от 2 до 7 суток </t>
  </si>
  <si>
    <t>51</t>
  </si>
  <si>
    <r>
      <t>Больничная летальность пострадавших в результате ДТП от 8 до 30 суток</t>
    </r>
    <r>
      <rPr>
        <i/>
        <sz val="7"/>
        <color rgb="FF000000"/>
        <rFont val="Arial"/>
      </rPr>
      <t xml:space="preserve"> (для травмоцентров 1 и 2 уровней)</t>
    </r>
  </si>
  <si>
    <t>Кол-во умерших от 8 до 30 суток/ кол-во выписанных и умерших, пострадавших в результате ДТП</t>
  </si>
  <si>
    <t>из них умерло от 8 до 30 суток</t>
  </si>
  <si>
    <t>52</t>
  </si>
  <si>
    <r>
      <t>Смертность во время транспортировки</t>
    </r>
    <r>
      <rPr>
        <sz val="8"/>
        <color rgb="FFBFBFBF"/>
        <rFont val="Arial"/>
      </rPr>
      <t xml:space="preserve"> (для ЦМК и ССМП)</t>
    </r>
  </si>
  <si>
    <t>Приказ УЗО от 23.08.2011 №970 форма МДТП-ЦП стр.4</t>
  </si>
  <si>
    <t>53</t>
  </si>
  <si>
    <r>
      <t>Время доезда до места ДТП</t>
    </r>
    <r>
      <rPr>
        <sz val="8"/>
        <color rgb="FFBFBFBF"/>
        <rFont val="Arial"/>
      </rPr>
      <t xml:space="preserve"> (для ЦМК)</t>
    </r>
  </si>
  <si>
    <t>минуты</t>
  </si>
  <si>
    <t>Суммарное время доезда бригад СП до места ДТП/ кол-во выездов бригад СП на ДТП</t>
  </si>
  <si>
    <t>Количество выездов бригад скорой помощи на ДТП</t>
  </si>
  <si>
    <t>Суммарное время доезда бригад скорой помощи до места ДТП</t>
  </si>
  <si>
    <t>54</t>
  </si>
  <si>
    <t>Общая заболеваемость взрослого населения</t>
  </si>
  <si>
    <t>случаи на 1000 населения</t>
  </si>
  <si>
    <t>МедСтат Форма 12 таблица 3000 стр1 гр4*1000/взрослое население</t>
  </si>
  <si>
    <t>на 1000 населения</t>
  </si>
  <si>
    <t xml:space="preserve">Численность взрослого населения (18 лет и старше) </t>
  </si>
  <si>
    <t>закладка НАСЕЛЕНИЕ</t>
  </si>
  <si>
    <t>Число зарегистрированных заболеваний у взрослых</t>
  </si>
  <si>
    <t>МедСтат Форма 12 таблица 3000 стр1 гр4</t>
  </si>
  <si>
    <t>55</t>
  </si>
  <si>
    <t>Общая заболеваемость детей</t>
  </si>
  <si>
    <t>МедСтат Форма 12 (таблица 1000 стр1 гр4 + таблица 2000 стр1 гр4)*1000/детское население</t>
  </si>
  <si>
    <t xml:space="preserve">Численность детского населения (0-17 лет) </t>
  </si>
  <si>
    <t>Число зарегистрированных заболеваний у детей</t>
  </si>
  <si>
    <t>МедСтат Форма 12 (таблица 1000 стр1 гр4 + таблица 2000 стр1 гр4)</t>
  </si>
  <si>
    <t>56</t>
  </si>
  <si>
    <t>Первичная инвалидность приписного взрослого населения</t>
  </si>
  <si>
    <t>МедСтат форма 30 таблица 2601 стр 4 гр 4</t>
  </si>
  <si>
    <t>на 10 тыс. населения</t>
  </si>
  <si>
    <t>57</t>
  </si>
  <si>
    <t>Первичная инвалидность трудоспособного населения</t>
  </si>
  <si>
    <t>Мониторинг ИНВАЛИДЫ</t>
  </si>
  <si>
    <t>Кош+Мит</t>
  </si>
  <si>
    <t>на 10 тыс. трудоспособного населения</t>
  </si>
  <si>
    <t>58</t>
  </si>
  <si>
    <t>Первичная инвалидность у детей</t>
  </si>
  <si>
    <t>МедСтат Форма 19 таблица 1000 стр 9 гр 5+стр 10 гр5</t>
  </si>
  <si>
    <t xml:space="preserve"> на 10 тыс. детей</t>
  </si>
  <si>
    <t>59</t>
  </si>
  <si>
    <t>Заболеваемость туберкулезом</t>
  </si>
  <si>
    <t>случаи на 100 тыс. населения</t>
  </si>
  <si>
    <t>МедСтат Форма 33 таблица 2100 гр4 стр7*100000/ население</t>
  </si>
  <si>
    <t>Агаф+Ден</t>
  </si>
  <si>
    <t>на 100 тыс. населения</t>
  </si>
  <si>
    <t xml:space="preserve">Среднегодовая численность населения </t>
  </si>
  <si>
    <t>Число больных с впервые в жизни установленным диагнозом активного туберкулеза</t>
  </si>
  <si>
    <t>МедСтат Форма 33 таблица 2100 гр4 стр7</t>
  </si>
  <si>
    <t>60</t>
  </si>
  <si>
    <t>Охват населения профилактическими осмотрами на туберкулез</t>
  </si>
  <si>
    <t>МедСтат Форма 30 таблица 2512 стр1*100/ население</t>
  </si>
  <si>
    <r>
      <t>Население на 01.01.</t>
    </r>
    <r>
      <rPr>
        <i/>
        <sz val="7"/>
        <color rgb="FF7030A0"/>
        <rFont val="Arial"/>
      </rPr>
      <t xml:space="preserve"> (берется автоматически из п.59)</t>
    </r>
  </si>
  <si>
    <t>Число осмотренных пациентов  на туберкулез</t>
  </si>
  <si>
    <t>МедСтат Форма 30 таблица 2512 стр1</t>
  </si>
  <si>
    <t>61</t>
  </si>
  <si>
    <t>Доля абацилированных больных туберкулезом от числа больных впервые выявленных</t>
  </si>
  <si>
    <t>МедСтат Форма 33 таблица 2700 стр 6 гр 4/ МедСтат Форма 33 таблица 2700 стр 1 гр 4</t>
  </si>
  <si>
    <t>Агаф+Кош</t>
  </si>
  <si>
    <t>Число впервые выявленных больных (бактериовыделители) и взятых на учет в предыдущем году</t>
  </si>
  <si>
    <t>МедСтат Форма 33 таблица 2700 стр 1 гр 4</t>
  </si>
  <si>
    <t xml:space="preserve">Число абацилированных больных </t>
  </si>
  <si>
    <t>МедСтат Форма 33 таблица 2700 стр 6 гр 4</t>
  </si>
  <si>
    <t>62</t>
  </si>
  <si>
    <t>Заболеваемость корью</t>
  </si>
  <si>
    <t>Выверка с Роспотребнадзором</t>
  </si>
  <si>
    <t>РПН</t>
  </si>
  <si>
    <t>на 1 млн. населения</t>
  </si>
  <si>
    <t>63</t>
  </si>
  <si>
    <t>Заболеваемость краснухой</t>
  </si>
  <si>
    <t>64</t>
  </si>
  <si>
    <t xml:space="preserve">Заболеваемость эпидемическим паротитом </t>
  </si>
  <si>
    <t>65</t>
  </si>
  <si>
    <t>Заболеваемость дифтерией</t>
  </si>
  <si>
    <t>66</t>
  </si>
  <si>
    <t>Заболеваемость острым вирусным гепатитом B</t>
  </si>
  <si>
    <t>67</t>
  </si>
  <si>
    <t>Доля ВИЧ-инфицированных лиц, состоящих на диспансерном учете</t>
  </si>
  <si>
    <t xml:space="preserve">Число ВИЧ-инфицированных больных, взятых на Д-учет/ число ВИЧ-инфицированных больных </t>
  </si>
  <si>
    <t>МО+Цыкина</t>
  </si>
  <si>
    <t xml:space="preserve">Число ВИЧ-инфицированных больных </t>
  </si>
  <si>
    <t>Центр по профилактике и борьбе со СПИД ОГБУЗ "Тамбовская инфекционная клиническая больница". Заведующая М.Н.Цыкина</t>
  </si>
  <si>
    <t>Число ВИЧ-инфицированных больных, взятых на Д-учет</t>
  </si>
  <si>
    <t>68</t>
  </si>
  <si>
    <t>Доля лиц, инфицированных вирусом иммунодефицита человека, получающих антиретровирусную терапию, от числа состоящих на диспансерном учете</t>
  </si>
  <si>
    <t>Число ВИЧ-инфицированных, состоящих на Д-учете и получающих антиретровирусную терапию/ число ВИЧ-инфицированных больных, взятых на Д-учет</t>
  </si>
  <si>
    <t>Число ВИЧ-инфицированных, состоящих на Д-учете и получающих антиретровирусную терапию</t>
  </si>
  <si>
    <t>МО + М.Н.Цыкина</t>
  </si>
  <si>
    <t>69</t>
  </si>
  <si>
    <t>Доля больных психическими расстройствами, повторно госпитализированных в течение года</t>
  </si>
  <si>
    <t>Медстат Форма 36 таблица 2300 (стр1 гр4 - стр 1 гр7)*100/ стр1 гр4</t>
  </si>
  <si>
    <t>Ден+Гажа</t>
  </si>
  <si>
    <t>Число больных, госпитализированных с психическими расстройствами</t>
  </si>
  <si>
    <t>МедСтат Форма 36 таблица 2300 стр1 гр4</t>
  </si>
  <si>
    <t>из них повторно в течение года</t>
  </si>
  <si>
    <t>МедСтат Форма 36 таблица 2300 стр1 гр4 - стр1 гр7</t>
  </si>
  <si>
    <t>70</t>
  </si>
  <si>
    <t>Доля больных наркоманиями, повторно госпитализированных в течение года</t>
  </si>
  <si>
    <t>Медстат Форма 37 таблица 2300 (стр8 гр4 - стр 8 гр8)*100/ стр8 гр4</t>
  </si>
  <si>
    <t>Ден+Ермолаев</t>
  </si>
  <si>
    <t>Число больных, госпитализированных с наркоманиями</t>
  </si>
  <si>
    <t>МедСтат Форма 37 таблица 2300 стр8 гр4</t>
  </si>
  <si>
    <t>МедСтат Форма 37 таблица 2300 стр8 гр4 - стр8 гр8</t>
  </si>
  <si>
    <t>71</t>
  </si>
  <si>
    <t>Число больных наркоманией, находящихся в ремиссии от 1 года до 2-х лет</t>
  </si>
  <si>
    <t>МедСтат Форма 37 таблица 2130 гр5</t>
  </si>
  <si>
    <t xml:space="preserve">на 100 наркологических больных </t>
  </si>
  <si>
    <t>Число больных наркоманией, состоящих под наблюдением всего</t>
  </si>
  <si>
    <t>МедСтат Форма 37 таблица 2100 стр6 гр8</t>
  </si>
  <si>
    <t>Доля больных в ремиссии от 1 года до 2-х лет</t>
  </si>
  <si>
    <t>на 100 больных наркоманией</t>
  </si>
  <si>
    <t>МедСтат Форма 37 таблица 2130 гр5*100/ Форма37 таблица 2100 стр6 гр8</t>
  </si>
  <si>
    <t>72</t>
  </si>
  <si>
    <t>Число больных наркоманией, находящихся в ремиссии более 2-х лет</t>
  </si>
  <si>
    <t>МедСтат Форма 37 таблица 2130 гр6</t>
  </si>
  <si>
    <t>Доля больных в ремиссии более 2-х лет</t>
  </si>
  <si>
    <t>на 100 больных  наркоманией</t>
  </si>
  <si>
    <t>МедСтат Форма 37 таблица 2130 гр6*100 /Форма 37 таблица 2100 стр6 гр8</t>
  </si>
  <si>
    <t>73</t>
  </si>
  <si>
    <t>Число больных алкоголизмом, находящихся в ремиссии от 1 года до 2-х лет</t>
  </si>
  <si>
    <t>МедСтат Форма 37 таблица 2130 гр2</t>
  </si>
  <si>
    <t xml:space="preserve">на 100 больных алкоголизмом </t>
  </si>
  <si>
    <t>Число больных алкоголизмом, состоящих под наблюдением всего</t>
  </si>
  <si>
    <t>МедСтат Форма 37 таблица 2100 гр8 стр(1+2)</t>
  </si>
  <si>
    <t>МедСтат Форма 37 таблица 2130 гр2*100/ таблица 2100 гр8 стр(1+2)</t>
  </si>
  <si>
    <t>74</t>
  </si>
  <si>
    <t>Число больных алкоголизмом, находящихся в ремиссии  более 2-х лет</t>
  </si>
  <si>
    <t>МедСтат Форма 37 таблица 2130 гр3</t>
  </si>
  <si>
    <t>МедСтат Форма 37 таблица 2130 гр3*100/ таблица 2100 гр8 стр(1+2)</t>
  </si>
  <si>
    <t>75</t>
  </si>
  <si>
    <t>Удельный вес больных злокачественными новообразованиями, состоящих на учете с момента установления диагноза 5 лет и более</t>
  </si>
  <si>
    <t>МедСтат Форма 35 таблица 2100 стр1 гр9/ стр1 гр8*100</t>
  </si>
  <si>
    <t>Ден+Милованов</t>
  </si>
  <si>
    <t>Число больных злокачественными новообразованиями</t>
  </si>
  <si>
    <t>МедСтат Форма 35 таблица 2100 стр1 гр8</t>
  </si>
  <si>
    <t>из них состоит на учете с момента установления диагноза 5 лет и более</t>
  </si>
  <si>
    <t>МедСтат Форма 35 таблица 2100 стр1 гр9</t>
  </si>
  <si>
    <t>76</t>
  </si>
  <si>
    <t>Одногодичная летальность больных со злокачественными  новообразованиями</t>
  </si>
  <si>
    <t>МедСтат Форма 35 таблица 2100 стр1 гр7*100/ МедСтат 2013г. форма 35 таблица 2100 стр1 гр4</t>
  </si>
  <si>
    <t>Впервые взято на учет в предыдущем году</t>
  </si>
  <si>
    <t>МедСтат 2013г. Форма 35 таблица 2100 стр1 гр4</t>
  </si>
  <si>
    <t>Умерло в течении 1 года с установления диагноза</t>
  </si>
  <si>
    <t>МедСтат Форма 35 таблица 2100 стр1 гр7</t>
  </si>
  <si>
    <t>77</t>
  </si>
  <si>
    <t>Доля больных с выявленными злокачественными новообразованиями на I - II ст. от общего числа выявленных больных с онкопатологией</t>
  </si>
  <si>
    <t xml:space="preserve">МедСтат Форма 35 таблица 2200 стр1 гр(6+7)*100/ стр1 гр4 </t>
  </si>
  <si>
    <t>Выявлено в отчетном году злокачественных новообразований</t>
  </si>
  <si>
    <t>МедСтат форма 35 таблица 2200 стр1 гр4</t>
  </si>
  <si>
    <t>из них с 1-2 стадией</t>
  </si>
  <si>
    <t>МедСтат Форма 35 таблица 2200 стр1 гр(6+7)</t>
  </si>
  <si>
    <t>78</t>
  </si>
  <si>
    <t>Доля пациентов, доставленных по экстренным показаниям, от общего числа пациентов, пролеченных в стационарных условиях</t>
  </si>
  <si>
    <t>Кол-во больных,доставленных по экстренным показаниям/ кол-во выписанных взрослых и детей * 100</t>
  </si>
  <si>
    <t>Количество выписанных взрослых и детей</t>
  </si>
  <si>
    <t>МедСтат Фрма 14 таблица 2000 стр1 (гр4+гр18) + стр 21 (гр4+гр18)</t>
  </si>
  <si>
    <t>из них доставлено по экстренным показаниям</t>
  </si>
  <si>
    <t>МедСтат Фрма 14 таблица 2000 стр1 (гр5+гр19) + стр 21 (гр5+гр19)</t>
  </si>
  <si>
    <t>79</t>
  </si>
  <si>
    <t>Больничная летальность</t>
  </si>
  <si>
    <t xml:space="preserve">МедСтат Форма 30 таблица 3100 стр1 гр12*100/(стр1 гр9+стр1 гр12) </t>
  </si>
  <si>
    <t xml:space="preserve">Количество выписанных + умерших </t>
  </si>
  <si>
    <t xml:space="preserve">МедСтат Форма 30 таблица 3100 (стр1 гр9+стр1 гр12) </t>
  </si>
  <si>
    <t>Количество умерших</t>
  </si>
  <si>
    <t>МедСтат Форма 30 таблица 3100 стр1 гр12</t>
  </si>
  <si>
    <t>80</t>
  </si>
  <si>
    <r>
      <t>Больничная летальность детей</t>
    </r>
    <r>
      <rPr>
        <i/>
        <sz val="8"/>
        <color rgb="FF000000"/>
        <rFont val="Arial"/>
      </rPr>
      <t xml:space="preserve"> (количество детей, умерших в стационаре)</t>
    </r>
  </si>
  <si>
    <t xml:space="preserve"> случаи</t>
  </si>
  <si>
    <t>МедСтат Форма 14 таблица 2000 стр1 гр23</t>
  </si>
  <si>
    <t xml:space="preserve"> процент </t>
  </si>
  <si>
    <t>81</t>
  </si>
  <si>
    <t>Хирургическая активность в стационаре</t>
  </si>
  <si>
    <t>МедСтат форма 14 таблица 4000 стр1 гр3-(стр13 гр3+стр14 гр3) * 100/ Форма 30 таблица 3100 гр(9+12) стр(26+27+28+29+30+31+32+36+53+54+55+56+59+ 60+61+63+64+65+66+69+70+71+72)</t>
  </si>
  <si>
    <t>Количество больных, выписанных и умерших на койках хирургического профиля</t>
  </si>
  <si>
    <t>МедСтат Форма 30 таблица 3100 гр(9+12) стр(26+27+28+29+ 30+31+32+36+53+54+55+56+59+60+61+63+64+65+66+69+70+71+72)</t>
  </si>
  <si>
    <t>Количество проведенных операций</t>
  </si>
  <si>
    <t>единицы</t>
  </si>
  <si>
    <t>Медстат Форма 14 талица 4000 стр1 гр3-(стр13гр3+стр14 гр3)</t>
  </si>
  <si>
    <t>82</t>
  </si>
  <si>
    <t>Летальность от острой хирургической патологии</t>
  </si>
  <si>
    <t>МедСтат Форма 30 таблица 3600 стр17 гр6*100/стр17  гр5</t>
  </si>
  <si>
    <t xml:space="preserve">Число оперированных и не оперированных больных при острой хирургической патологии </t>
  </si>
  <si>
    <t>МедСтат Форма 30 таблица 3600 стр17 гр5</t>
  </si>
  <si>
    <t>Число умерших от острой хирургической патологии</t>
  </si>
  <si>
    <t>МедСтат Форма 30 таблица 3600 стр17 гр6</t>
  </si>
  <si>
    <t>83</t>
  </si>
  <si>
    <r>
      <t>Количество проведённых коронароангиографий</t>
    </r>
    <r>
      <rPr>
        <i/>
        <sz val="8"/>
        <color rgb="FF000000"/>
        <rFont val="Arial"/>
      </rPr>
      <t xml:space="preserve"> (ТОКБ)</t>
    </r>
  </si>
  <si>
    <t>84</t>
  </si>
  <si>
    <r>
      <t>Количество проведённых эндоскопических операций (торакальная и абдоминальная хирургия)</t>
    </r>
    <r>
      <rPr>
        <i/>
        <sz val="8"/>
        <color rgb="FF000000"/>
        <rFont val="Arial"/>
      </rPr>
      <t xml:space="preserve"> (ТОКБ)</t>
    </r>
  </si>
  <si>
    <t>операции</t>
  </si>
  <si>
    <t>85</t>
  </si>
  <si>
    <t>Количество проведённых диагностических литотрипсий</t>
  </si>
  <si>
    <t>86</t>
  </si>
  <si>
    <t>Количество проведённых контактных литотрипсий</t>
  </si>
  <si>
    <t>87</t>
  </si>
  <si>
    <r>
      <t>Проведение транслюминальной баллонной ангиопластики коронарных артерий со стентированием</t>
    </r>
    <r>
      <rPr>
        <i/>
        <sz val="8"/>
        <color rgb="FF000000"/>
        <rFont val="Arial"/>
      </rPr>
      <t xml:space="preserve"> (ТОКБ)</t>
    </r>
  </si>
  <si>
    <t>88</t>
  </si>
  <si>
    <r>
      <t>Проведение реконструктивных вмешательств на прецеребральных артериях при стенозирующих процессах</t>
    </r>
    <r>
      <rPr>
        <i/>
        <sz val="8"/>
        <color rgb="FF000000"/>
        <rFont val="Arial"/>
      </rPr>
      <t xml:space="preserve"> (ТОКБ)</t>
    </r>
  </si>
  <si>
    <t>89</t>
  </si>
  <si>
    <t>Средняя длительность 1 случая временной нетрудоспособности</t>
  </si>
  <si>
    <t>x</t>
  </si>
  <si>
    <t>МедСтат Форма 16-ВН</t>
  </si>
  <si>
    <t>89.1</t>
  </si>
  <si>
    <t>по всем причинам</t>
  </si>
  <si>
    <t>МедСтат Форма 16-ВН таблица 1000 (стр102 гр5+стр103 гр5)/(стр102 гр6+ стр103 гр6)</t>
  </si>
  <si>
    <t>Число случаев</t>
  </si>
  <si>
    <t>МедСтат Форма 16-ВН таблица1000 (стр102 гр6+стр103 гр6)</t>
  </si>
  <si>
    <t>Число дней</t>
  </si>
  <si>
    <t>МедСтат Форма 16-ВН таблица 1000 (стр102 гр5+стр103 гр5)</t>
  </si>
  <si>
    <t>89.2</t>
  </si>
  <si>
    <t>по заболеваниям</t>
  </si>
  <si>
    <t>МедСтат Форма 16-ВН таблица 1000 (стр93 гр5+стр94 гр5)/(стр93 гр6+стр94 гр6)</t>
  </si>
  <si>
    <t>МедСтат Форма 16-ВН таблица 1000 (стр93 гр6+стр94 гр6)</t>
  </si>
  <si>
    <t>МедСтат Форма 16-ВН таблица 1000 (стр93 гр5+стр94 гр5)</t>
  </si>
  <si>
    <t>90</t>
  </si>
  <si>
    <t>Количество выездов мобильного диагностического комплекса</t>
  </si>
  <si>
    <t>91</t>
  </si>
  <si>
    <t>Кратность посещений на 1 пациента в Центрах здоровья</t>
  </si>
  <si>
    <t>Кол-во посещений ЦЗ/ кол-во посещений ЦЗ</t>
  </si>
  <si>
    <t>Количество посещений Центров здоровья</t>
  </si>
  <si>
    <t>Количество пациентов Центров здоровья</t>
  </si>
  <si>
    <t>92</t>
  </si>
  <si>
    <t>Распространенность потребления табака среди взрослого населения</t>
  </si>
  <si>
    <t>Число лиц, потребляющих табак/ взрослое население</t>
  </si>
  <si>
    <t>Кош+Цыг</t>
  </si>
  <si>
    <r>
      <t xml:space="preserve">Взрослое население </t>
    </r>
    <r>
      <rPr>
        <i/>
        <sz val="7"/>
        <color rgb="FFC00000"/>
        <rFont val="Arial"/>
      </rPr>
      <t>берётся автоматически из п.54</t>
    </r>
  </si>
  <si>
    <t>берётся автоматически из п.54</t>
  </si>
  <si>
    <t>из них потребляют табак</t>
  </si>
  <si>
    <t>93</t>
  </si>
  <si>
    <t>Распространенность потребления табака среди детей и подростков</t>
  </si>
  <si>
    <t>Число детей и подросткое, потребляющих табак/ население 0 - 17 лет</t>
  </si>
  <si>
    <r>
      <t xml:space="preserve">Численность детского населения (0-17 лет) </t>
    </r>
    <r>
      <rPr>
        <i/>
        <sz val="7"/>
        <color rgb="FFC00000"/>
        <rFont val="Arial"/>
      </rPr>
      <t>берётся автоматически из п.55</t>
    </r>
  </si>
  <si>
    <t>берётся автоматически из п.55</t>
  </si>
  <si>
    <t>94</t>
  </si>
  <si>
    <r>
      <t xml:space="preserve">Потребление овощей и бахчевых культур в среднем на потребителя в год </t>
    </r>
    <r>
      <rPr>
        <i/>
        <sz val="8"/>
        <color rgb="FF000000"/>
        <rFont val="Arial"/>
      </rPr>
      <t>(за исключением картофеля)</t>
    </r>
  </si>
  <si>
    <t>килогрвмм</t>
  </si>
  <si>
    <r>
      <t xml:space="preserve">Суммарный вес потребленных овощей и бахчевых/ </t>
    </r>
    <r>
      <rPr>
        <i/>
        <sz val="7"/>
        <color rgb="FFC00000"/>
        <rFont val="Arial"/>
      </rPr>
      <t>кол-во потребителей</t>
    </r>
  </si>
  <si>
    <r>
      <t>Количество потребителей</t>
    </r>
    <r>
      <rPr>
        <i/>
        <sz val="8"/>
        <color rgb="FF000000"/>
        <rFont val="Arial"/>
      </rPr>
      <t/>
    </r>
  </si>
  <si>
    <t>потреблено овощей и бахчевых культур (за исключением картофеля)</t>
  </si>
  <si>
    <t>95</t>
  </si>
  <si>
    <t>потребление фруктов и ягод в среднем на потребителя в год</t>
  </si>
  <si>
    <r>
      <t xml:space="preserve">Суммарный вес потребленных фруктов и ягод/ </t>
    </r>
    <r>
      <rPr>
        <i/>
        <sz val="7"/>
        <color rgb="FFC00000"/>
        <rFont val="Arial"/>
      </rPr>
      <t>кол-во потребителей</t>
    </r>
  </si>
  <si>
    <t>потреблено фруктов и ягод</t>
  </si>
  <si>
    <t>96</t>
  </si>
  <si>
    <t>Охват иммунизацией населения против вирусного гепатита B в декретированные сроки</t>
  </si>
  <si>
    <t xml:space="preserve">Число подлежащих вакцинации против вирусного гепатита B  за отчетный период/ число вакцинированных против вирусного гепатита B </t>
  </si>
  <si>
    <t xml:space="preserve">Число вакцинированных против вирусного гепатита B </t>
  </si>
  <si>
    <t>Форма №6</t>
  </si>
  <si>
    <t>Число подлежащих вакцинации против вирусного гепатита B  за отчетный период</t>
  </si>
  <si>
    <t>97</t>
  </si>
  <si>
    <t>Охват иммунизацией населения против дифтерии, коклюша и столбняка в декретированные сроки</t>
  </si>
  <si>
    <t>Число подлежащих иммунизации против ДКС за отчетный период/ число вакцинированных против ДКС</t>
  </si>
  <si>
    <t>Число вакцинированных против дифтерии, коклюша и столбняка</t>
  </si>
  <si>
    <t>Число подлежащих вакцинации против дифтерии, коклюша и столбняка за отчетный период</t>
  </si>
  <si>
    <t>98</t>
  </si>
  <si>
    <t>Охват иммунизацией населения против кори в декретированные сроки</t>
  </si>
  <si>
    <t>Число подлежащих иммунизации против кори за отчетный период/ число вакцинированных против кори</t>
  </si>
  <si>
    <t>Число вакцинированных против  кори</t>
  </si>
  <si>
    <t>Число подлежащих вакцинации против кори за отчетный период</t>
  </si>
  <si>
    <t>99</t>
  </si>
  <si>
    <t>Охват иммунизацией населения против краснухи в декретированные сроки</t>
  </si>
  <si>
    <t>Число подлежащих иммунизации против краснухи за отчетный период/ число вакцинированных против краснухи</t>
  </si>
  <si>
    <t>Число вакцинированных против краснухи</t>
  </si>
  <si>
    <t>Число подлежащих вакцинации против краснухи за отчетный период</t>
  </si>
  <si>
    <t>100</t>
  </si>
  <si>
    <t>Охват иммунизацией населения против  эпидемического паротита в декретированные сроки</t>
  </si>
  <si>
    <t>Число подлежащих иммунизации против эпмдпаратита за отчетный период/ число вакцинированных против эпидпаратита</t>
  </si>
  <si>
    <t>Число вакцинированных против эпидпаротита</t>
  </si>
  <si>
    <t>Число подлежащих вакцинации против эпидпаротита за отчетный период</t>
  </si>
  <si>
    <t>101</t>
  </si>
  <si>
    <t>Охват реабилитационной медицинской помощью пациентов</t>
  </si>
  <si>
    <t>Кол-во получивших реабилитационную помощь/ число пациентов, получивших специализированную медицинскую помощь</t>
  </si>
  <si>
    <t>Число пациентов, получивших специализированную медицинскую помощь по профилям: неврология, нейрохирургия, травматология, ортопедия, ревматология, кардиология, онкология, неонатология</t>
  </si>
  <si>
    <t xml:space="preserve">из них получили реабилитационную помощь в санаторно-курортных учреждениях, реабилитационных центрах федерального уровня, в дневных стационарах, в реабилитационных отделениях учреждений здравоохранения Тамбовской области </t>
  </si>
  <si>
    <t>102</t>
  </si>
  <si>
    <t>Доля женщин, поставленных на учет в 1 триместре беременности</t>
  </si>
  <si>
    <t>МедСтат Форма 32 таблица 2110 гр3*100/гр2</t>
  </si>
  <si>
    <r>
      <t xml:space="preserve">Всего </t>
    </r>
    <r>
      <rPr>
        <i/>
        <sz val="8"/>
        <color rgb="FFC00000"/>
        <rFont val="Arial"/>
      </rPr>
      <t>поступило под наблюдение</t>
    </r>
    <r>
      <rPr>
        <i/>
        <sz val="8"/>
        <color rgb="FF7030A0"/>
        <rFont val="Arial"/>
      </rPr>
      <t xml:space="preserve"> беременных</t>
    </r>
  </si>
  <si>
    <t>МедСтат Форма 32 таблица 2110 гр2</t>
  </si>
  <si>
    <t>из них встали на учет в 1 триместр беременности</t>
  </si>
  <si>
    <t>МедСтат Форма 32 таблица 2110 гр3</t>
  </si>
  <si>
    <t>103</t>
  </si>
  <si>
    <t>Доля обследованных беременных женщин по новому алгоритму проведения комплексной пренатальной (дородовой) диагностики нарушений развития ребенка от числа поставленных на учет в первый триместр беременности</t>
  </si>
  <si>
    <t xml:space="preserve">Мониторинг "ПРЕНАТАЛЬНАЯ ДИАГНОСТИКА" письмо УЗО от 24.03.2014 № 01-17-02/1536 </t>
  </si>
  <si>
    <t xml:space="preserve">   Взято женщин на учет по беременности в женской консультации в сроке до 14 недель</t>
  </si>
  <si>
    <t>строка 2 пункта 1</t>
  </si>
  <si>
    <t xml:space="preserve">из них обследовано по новому  алгоритму проведения комплексной пренатальной (дородовой) диагностики нарушений развития ребенка </t>
  </si>
  <si>
    <t>пункт 2</t>
  </si>
  <si>
    <t>104</t>
  </si>
  <si>
    <t>Охват неонатальным скринингом</t>
  </si>
  <si>
    <t>Число новорожденных, подлежащих обследованию</t>
  </si>
  <si>
    <t>Проведен неонатальный скрининг</t>
  </si>
  <si>
    <t>105</t>
  </si>
  <si>
    <t>Охват аудиологическим скринингом</t>
  </si>
  <si>
    <t>Проведен аудиологический скрининг</t>
  </si>
  <si>
    <t>106</t>
  </si>
  <si>
    <t>Количество женщин, принявших решение вынашивать беременность, из числа женщин, обратившихся в медицинские организации по поводу прерывания беременности (женские консультации)</t>
  </si>
  <si>
    <t>Количество женщин, обратившихся в медицинские организации по поводу прерывания беременности</t>
  </si>
  <si>
    <t>из них принявших решение вынашивать беременность</t>
  </si>
  <si>
    <t>107</t>
  </si>
  <si>
    <r>
      <t xml:space="preserve">Количество абортов </t>
    </r>
    <r>
      <rPr>
        <sz val="8"/>
        <color rgb="FFA5A5A5"/>
        <rFont val="Arial"/>
      </rPr>
      <t/>
    </r>
  </si>
  <si>
    <t>Медстат Форма 13 стр1 гр4</t>
  </si>
  <si>
    <t>на 1000 женщин фертильного возраста</t>
  </si>
  <si>
    <t>108</t>
  </si>
  <si>
    <t>Заболеваемость беременных женщин анемией</t>
  </si>
  <si>
    <t>МедСтат Форма 32 таблица 2130 стр13*100/ таблица 2110 гр5</t>
  </si>
  <si>
    <t>Всего закончивших беременность</t>
  </si>
  <si>
    <t>МедСтат Форма 32 таблица 2110 гр5</t>
  </si>
  <si>
    <t>из них больных анемией</t>
  </si>
  <si>
    <t>МедСтат Форма 32 таблица 2130 стр13</t>
  </si>
  <si>
    <t>109</t>
  </si>
  <si>
    <t>Количество отказов от новорожденных детей</t>
  </si>
  <si>
    <r>
      <t xml:space="preserve">Мониторинг профилактики социального сиротства Письмо УЗО № 01-17-02/832 от 20.02.2014 </t>
    </r>
    <r>
      <rPr>
        <i/>
        <sz val="7"/>
        <color rgb="FFC00000"/>
        <rFont val="Arial"/>
      </rPr>
      <t>пункт 10 строка 2</t>
    </r>
  </si>
  <si>
    <r>
      <t>Кош+Цыг+</t>
    </r>
    <r>
      <rPr>
        <i/>
        <sz val="7"/>
        <color rgb="FF00B050"/>
        <rFont val="Arial"/>
      </rPr>
      <t>Ден</t>
    </r>
  </si>
  <si>
    <t>110</t>
  </si>
  <si>
    <t>Число абортов у несовершеннолетних</t>
  </si>
  <si>
    <t>МедСтат Форма 13 таблица 1000 стр1 гр5 + стр1 гр7</t>
  </si>
  <si>
    <r>
      <t xml:space="preserve">Мониторинг "АБОРТЫ НЕСОВЕРШЕННОЛЕТНИХ" Письмо УЗО 04.12.2013г. №01-17-02\7627 </t>
    </r>
    <r>
      <rPr>
        <i/>
        <sz val="5"/>
        <color rgb="FFC00000"/>
        <rFont val="Arial"/>
      </rPr>
      <t xml:space="preserve">Строка </t>
    </r>
    <r>
      <rPr>
        <b/>
        <i/>
        <sz val="5"/>
        <color rgb="FFC00000"/>
        <rFont val="Arial"/>
      </rPr>
      <t>ИТОГО</t>
    </r>
    <r>
      <rPr>
        <i/>
        <sz val="5"/>
        <color rgb="FFC00000"/>
        <rFont val="Arial"/>
      </rPr>
      <t xml:space="preserve"> графа 2</t>
    </r>
  </si>
  <si>
    <t>111</t>
  </si>
  <si>
    <r>
      <t>Мертворождаемость по учреждению</t>
    </r>
    <r>
      <rPr>
        <i/>
        <sz val="8"/>
        <color rgb="FF000000"/>
        <rFont val="Arial"/>
      </rPr>
      <t xml:space="preserve"> (показывает учреждение, в котором обнаружен факт)</t>
    </r>
  </si>
  <si>
    <t>родилось мертвыми (случаи)</t>
  </si>
  <si>
    <t>112</t>
  </si>
  <si>
    <t>Количество беременных женщин в трудной жизненной ситуации, получивших консультацию психолога</t>
  </si>
  <si>
    <t>Мониторинг профилактики социального сиротства Письмо УЗО № 01-17-02/832 от 20.02.2014</t>
  </si>
  <si>
    <t>Количество беременных женщин в трудной жизненной ситуации</t>
  </si>
  <si>
    <t>пункт 5 строка 2</t>
  </si>
  <si>
    <t>из них получили консультацию психолога</t>
  </si>
  <si>
    <t>пункт 5</t>
  </si>
  <si>
    <t xml:space="preserve">направлены в центры социального обслуживания </t>
  </si>
  <si>
    <t>пункт 7</t>
  </si>
  <si>
    <t>113</t>
  </si>
  <si>
    <t xml:space="preserve">Доля беременных женщин, направленных в центры социального обслуживания </t>
  </si>
  <si>
    <t>Кол-во направленных в ЦСЗ/ кол-во беременных, в трудной жизненной ситуации</t>
  </si>
  <si>
    <t>114</t>
  </si>
  <si>
    <t>Охват профилактическими медицинскими осмотрами детей</t>
  </si>
  <si>
    <t>МедСтат Форма 30 таблица 2510 (стр1 гр4+стр4 гр4) *100/(стр1 гр3+стр4 гр3)</t>
  </si>
  <si>
    <t>Количество детей, подлежащих осмотру</t>
  </si>
  <si>
    <t>МедСтат Форма 30 таблица 2510 (стр1 гр3+стр4 гр3)</t>
  </si>
  <si>
    <t>Число осмотренных детей</t>
  </si>
  <si>
    <t>МедСтат Форма 30 таблица 2510 (стр1 гр4+стр4 гр4)</t>
  </si>
  <si>
    <t>115</t>
  </si>
  <si>
    <r>
      <t>Охват диспансеризацией детей-сирот и детей, находящихся в трудной жизненной ситуации</t>
    </r>
    <r>
      <rPr>
        <sz val="7"/>
        <color rgb="FF000000"/>
        <rFont val="Arial"/>
      </rPr>
      <t/>
    </r>
  </si>
  <si>
    <t>данные ТОДКБ</t>
  </si>
  <si>
    <t>ТОДКБ</t>
  </si>
  <si>
    <t>Количество детей-сирот и детей, находящихся в трудной жизненной ситуации</t>
  </si>
  <si>
    <r>
      <t xml:space="preserve">Число детей-сирот и детей, </t>
    </r>
    <r>
      <rPr>
        <i/>
        <sz val="7"/>
        <color rgb="FF7030A0"/>
        <rFont val="Arial"/>
      </rPr>
      <t>находящихся в трудной жизненной ситуации,</t>
    </r>
    <r>
      <rPr>
        <i/>
        <sz val="8"/>
        <color rgb="FF7030A0"/>
        <rFont val="Arial"/>
      </rPr>
      <t xml:space="preserve"> которым проведена диспансеризация</t>
    </r>
  </si>
  <si>
    <t>116</t>
  </si>
  <si>
    <r>
      <t>Охват диспансеризацией</t>
    </r>
    <r>
      <rPr>
        <sz val="8"/>
        <color rgb="FFFF0000"/>
        <rFont val="Arial"/>
      </rPr>
      <t xml:space="preserve"> </t>
    </r>
    <r>
      <rPr>
        <sz val="8"/>
        <color rgb="FF000000"/>
        <rFont val="Arial"/>
      </rPr>
      <t xml:space="preserve">подростков </t>
    </r>
  </si>
  <si>
    <t>Количество подростков</t>
  </si>
  <si>
    <t>Число подростков, которым проведена диспансеризация</t>
  </si>
  <si>
    <t>117</t>
  </si>
  <si>
    <t>Охват реабилитационной медицинской помощью детей - инвалидов от числа нуждающихся</t>
  </si>
  <si>
    <t>Кол-во детей, получивших реабилитационную помощь/ кол-во детей-инвалидов</t>
  </si>
  <si>
    <t>Количество детей-инвалидов, нуждающихся в реабилитационной помощи в отчетном году</t>
  </si>
  <si>
    <t>из них получили реабилитационную помощь</t>
  </si>
  <si>
    <t>118</t>
  </si>
  <si>
    <t>Охват санаторно-курортным лечением детского населения</t>
  </si>
  <si>
    <t xml:space="preserve">Кол-во детей, получивших сан-кур.лечение/ кол-во нуждающихся в сан-кур.лечении </t>
  </si>
  <si>
    <r>
      <t>Количество детей, нуждающихся в санаторно-курортном лечении</t>
    </r>
    <r>
      <rPr>
        <i/>
        <sz val="7"/>
        <color rgb="FF7030A0"/>
        <rFont val="Arial"/>
      </rPr>
      <t xml:space="preserve"> (дети, состоящие на Д-учете без пропивопоказаний к сан-кур лечению)</t>
    </r>
  </si>
  <si>
    <t>из них получили санаторно-курортные путевки за счет всех источников</t>
  </si>
  <si>
    <t>119</t>
  </si>
  <si>
    <r>
      <t xml:space="preserve">Осуществляет ли учреждение централизованный вывоз и обезвреживание медицинских отходов </t>
    </r>
    <r>
      <rPr>
        <i/>
        <sz val="7"/>
        <color rgb="FFC00000"/>
        <rFont val="Arial"/>
      </rPr>
      <t>(0 - нет, 1 - да)</t>
    </r>
  </si>
  <si>
    <t>0 - нет, 1 - да</t>
  </si>
  <si>
    <t>120</t>
  </si>
  <si>
    <r>
      <t>Передало ли учреждение на аутсорсинг функции, не связанные с оказанием медицинской помощи</t>
    </r>
    <r>
      <rPr>
        <sz val="7"/>
        <color rgb="FF000000"/>
        <rFont val="Arial"/>
      </rPr>
      <t xml:space="preserve"> </t>
    </r>
    <r>
      <rPr>
        <i/>
        <sz val="7"/>
        <color rgb="FFC00000"/>
        <rFont val="Arial"/>
      </rPr>
      <t>(0 - нет, 1 - да)</t>
    </r>
  </si>
  <si>
    <t>Главный врач</t>
  </si>
  <si>
    <t>Ответственный исполнитель, контактный телефон</t>
  </si>
  <si>
    <t>NEW 21.08.2014 ДЕНИСОВА</t>
  </si>
  <si>
    <t>Приказ УЗО № 713 от 30.05.2014</t>
  </si>
  <si>
    <t>Наименование МО</t>
  </si>
  <si>
    <t>9 мес 2014</t>
  </si>
  <si>
    <t>2014 план</t>
  </si>
  <si>
    <t>1. Объемы оказания скорой медицинской помощи вне медицинских организаций</t>
  </si>
  <si>
    <t>2. Объемы  оказания медицинской помощи в амбулаторных условиях</t>
  </si>
  <si>
    <t>3. Объемы  оказания неотложной  медицинской помощи в амбулаторных условиях</t>
  </si>
  <si>
    <t>4. Объемы оказания медицинской помощи в условиях дневных стационаров</t>
  </si>
  <si>
    <t>5. Объемы  оказания медицинской помощи в стационарных условиях без учета паллиативной помощи</t>
  </si>
  <si>
    <t xml:space="preserve">7. Уровень средней заработной платы врачей и иных работников, имеющих высшее профессиональное образование, обеспечивающих предоставление медицинских услуг </t>
  </si>
  <si>
    <t xml:space="preserve">8. Уровень средней заработной платы среднего медицинского персонала обеспечивающего предоставление медицинских услуг </t>
  </si>
  <si>
    <r>
      <t>9. Уровень  средней заработной платы</t>
    </r>
    <r>
      <rPr>
        <sz val="8"/>
        <color rgb="FF000000"/>
        <rFont val="Arial"/>
      </rPr>
      <t xml:space="preserve"> младшего медицинского персонала обеспечивающего предоставление медицинских услуг  </t>
    </r>
  </si>
  <si>
    <t>13. Объем оказанных платных услуг</t>
  </si>
  <si>
    <t>10.1. Число дней занятости койки круглосуточного пребывания в году</t>
  </si>
  <si>
    <r>
      <t xml:space="preserve">10.2. Число дней занятости койки круглосуточного пребывания в году </t>
    </r>
    <r>
      <rPr>
        <i/>
        <sz val="8"/>
        <color rgb="FFC00000"/>
        <rFont val="Arial"/>
      </rPr>
      <t>(без коек сестринского ухода)</t>
    </r>
  </si>
  <si>
    <t>10а. Число дней занятости койки дневного стационара</t>
  </si>
  <si>
    <t>10а.1. Число дней занятости койки дневного стационара в больничном учреждении</t>
  </si>
  <si>
    <t>10а.2. Число дней занятости койки дневного стационара в  АПУ</t>
  </si>
  <si>
    <t>11. Средняя длительность лечения больного в стационаре круглосуточного пребывания</t>
  </si>
  <si>
    <t>6. Количество диагностических коек в приемном покое</t>
  </si>
  <si>
    <t>0</t>
  </si>
  <si>
    <t>76. Количество трансфузиологических кабинетов, соответствующих порядку</t>
  </si>
  <si>
    <t>14. Количество физических лиц врачей</t>
  </si>
  <si>
    <t>15. Число врачей первичного звена</t>
  </si>
  <si>
    <t>16. Доля врачей, имеющих квалификационную категорию</t>
  </si>
  <si>
    <t>17. Количество физических лиц среднего медицинского персонала</t>
  </si>
  <si>
    <t>18. Доля среднего медицинского персонала, имеющего квалификационную категорию</t>
  </si>
  <si>
    <t>19.1. врачи</t>
  </si>
  <si>
    <t>19.2. средние медицинские работники</t>
  </si>
  <si>
    <t>113. Количество медицинских и фармацевтических специалистов, прошедших дополнительное профессиональное образование</t>
  </si>
  <si>
    <r>
      <t>113.1. Количество врачей и провизоров</t>
    </r>
    <r>
      <rPr>
        <sz val="11"/>
        <color rgb="FF000000"/>
        <rFont val="Calibri"/>
      </rPr>
      <t xml:space="preserve">, </t>
    </r>
    <r>
      <rPr>
        <sz val="8"/>
        <color rgb="FF000000"/>
        <rFont val="Arial"/>
      </rPr>
      <t>прошедших дополнительное профессиональное образование</t>
    </r>
  </si>
  <si>
    <t>113.1.1. Количество врачей и провизоров, прошедших повышение квалификации</t>
  </si>
  <si>
    <t>113.1.2. Количество врачей и провизоров, прошедших профессиональную переподготовку</t>
  </si>
  <si>
    <r>
      <t>113.2. Количество медицинских сестер и фармацевтов</t>
    </r>
    <r>
      <rPr>
        <sz val="11"/>
        <color rgb="FF000000"/>
        <rFont val="Calibri"/>
      </rPr>
      <t xml:space="preserve">, </t>
    </r>
    <r>
      <rPr>
        <sz val="8"/>
        <color rgb="FF000000"/>
        <rFont val="Arial"/>
      </rPr>
      <t>прошедших дополнительное профессиональное образование</t>
    </r>
  </si>
  <si>
    <t>113.2.1. Количество медицинских сестер и фармацевтов, прошедших повышение квалификации</t>
  </si>
  <si>
    <t>113.2.2. Количество медицинских сестер и фармацевтов, прошедших профессиональную переподготовку</t>
  </si>
  <si>
    <t>20. Доля аккредитованных специалистов</t>
  </si>
  <si>
    <t>23. Смертность от всех причин</t>
  </si>
  <si>
    <t>24. Материнская смертность</t>
  </si>
  <si>
    <t>25. Младенческая смертность</t>
  </si>
  <si>
    <r>
      <t xml:space="preserve">Данные по приказу №390  </t>
    </r>
    <r>
      <rPr>
        <i/>
        <sz val="7"/>
        <color rgb="FFC00000"/>
        <rFont val="Arial"/>
      </rPr>
      <t>Не м.б. больше п.27</t>
    </r>
  </si>
  <si>
    <t>26. Ранняя неонатальная смертность</t>
  </si>
  <si>
    <t>27. Смертность детей в возрасте 0 - 17 лет</t>
  </si>
  <si>
    <r>
      <t xml:space="preserve">Данные по приказу №390  </t>
    </r>
    <r>
      <rPr>
        <i/>
        <sz val="7"/>
        <color rgb="FFC00000"/>
        <rFont val="Arial"/>
      </rPr>
      <t>Не м.б. меньше п.24 и п.25</t>
    </r>
  </si>
  <si>
    <t>46. Смертность от болезней системы кровообращения</t>
  </si>
  <si>
    <t>47. Смертность от ишемической болезни сердца</t>
  </si>
  <si>
    <t>48 Смертность от цереброваскулярных заболеваний</t>
  </si>
  <si>
    <t>49. Смертность от болезней органов дыхания</t>
  </si>
  <si>
    <t>50. Смертность от туберкулеза</t>
  </si>
  <si>
    <t>51. Смертность от болезней органов пищеварения</t>
  </si>
  <si>
    <t>52. Смертность от самоубийств</t>
  </si>
  <si>
    <t>53. Смертность от новообразований (в том числе от злокачественных)</t>
  </si>
  <si>
    <r>
      <t xml:space="preserve">92. Смертность от симптомов, признаков, не классифицированных в других рубриках </t>
    </r>
    <r>
      <rPr>
        <i/>
        <sz val="8"/>
        <color rgb="FF000000"/>
        <rFont val="Arial"/>
      </rPr>
      <t>(в т.ч.старость)</t>
    </r>
  </si>
  <si>
    <t>93. Смертность населения в трудоспособном возрасте</t>
  </si>
  <si>
    <t>21. Доля врачей, к которым предоставляется возможность записаться на прием в электронном виде через Интернет, от общего числа врачей, к которым разрешена самостоятельная запись на прием</t>
  </si>
  <si>
    <t xml:space="preserve">22. Доля медицинских подразделений учреждения, 80% сотрудников которых используют созданные информационные системы регионального уровня </t>
  </si>
  <si>
    <t>12. Доля выездов бригад скорой медицинской помощи со временем доезда до больного менее 20 минут</t>
  </si>
  <si>
    <t>12.1. Доля повторных вызовов скорой медицинской помощи</t>
  </si>
  <si>
    <t>12.2.  Процент расхождения диагнозов специалистов скорой медицинской помощи и заключительных клинических диагнозов</t>
  </si>
  <si>
    <t>12.3. Количество переданных неотложных вызовов в территориальную поликлинику</t>
  </si>
  <si>
    <r>
      <t xml:space="preserve">12.4. Количество проведённых тромболизисов на догоспитальном этапе </t>
    </r>
    <r>
      <rPr>
        <i/>
        <sz val="8"/>
        <color rgb="FF000000"/>
        <rFont val="Arial"/>
      </rPr>
      <t>(для ССМП)</t>
    </r>
  </si>
  <si>
    <t>106. Больничная летальность пострадавших в результате ДТП (для травмоцентров 1 и 2 уровней)</t>
  </si>
  <si>
    <r>
      <t>106.1.  Больничная летальность пострадавших в результате ДТП в первые сутки</t>
    </r>
    <r>
      <rPr>
        <i/>
        <sz val="7"/>
        <color rgb="FF000000"/>
        <rFont val="Arial"/>
      </rPr>
      <t xml:space="preserve"> (для травмоцентров 1 и 2 уровней)</t>
    </r>
  </si>
  <si>
    <r>
      <t>106.2.  Больничная летальность пострадавших в результате ДТП от 2 до 7 суток</t>
    </r>
    <r>
      <rPr>
        <i/>
        <sz val="7"/>
        <color rgb="FF000000"/>
        <rFont val="Arial"/>
      </rPr>
      <t xml:space="preserve"> (для травмоцентров 1 и 2 уровней)</t>
    </r>
  </si>
  <si>
    <r>
      <t>106.3. Больничная летальность пострадавших в результате ДТП от 8 до 30 суток</t>
    </r>
    <r>
      <rPr>
        <i/>
        <sz val="7"/>
        <color rgb="FF000000"/>
        <rFont val="Arial"/>
      </rPr>
      <t xml:space="preserve"> (для травмоцентров 1 и 2 уровней)</t>
    </r>
  </si>
  <si>
    <t>107. Смертность во время транспортировки (для ЦМК и ССМП)</t>
  </si>
  <si>
    <t>108. Время доезда до места ДТП (для ЦМК)</t>
  </si>
  <si>
    <t>28. Общая заболеваемость взрослого населения</t>
  </si>
  <si>
    <t>29. Общая заболеваемость детей</t>
  </si>
  <si>
    <t>43. Первичная инвалидность приписного взрослого населения</t>
  </si>
  <si>
    <t>44. Первичная инвалидность трудоспособного населения</t>
  </si>
  <si>
    <t>45. Первичная инвалидность у детей</t>
  </si>
  <si>
    <t>30. Заболеваемость туберкулезом</t>
  </si>
  <si>
    <t>31. Охват населения профилактическими осмотрами на туберкулез</t>
  </si>
  <si>
    <t>Население на 01.01. (берется автоматически из п.30)</t>
  </si>
  <si>
    <t>32. Доля абацилированных больных туберкулезом от числа больных впервые выявленных</t>
  </si>
  <si>
    <t>МедСтат Форма 33 таблица 2500</t>
  </si>
  <si>
    <r>
      <t xml:space="preserve">Число больных с впервые в жизни установленным диагнозом активного туберкулеза </t>
    </r>
    <r>
      <rPr>
        <i/>
        <sz val="7"/>
        <color rgb="FFC00000"/>
        <rFont val="Arial"/>
      </rPr>
      <t>(автоматически из п.30)</t>
    </r>
  </si>
  <si>
    <t>берется автоматически из п.30</t>
  </si>
  <si>
    <t>33. Заболеваемость корью</t>
  </si>
  <si>
    <t>34. Заболеваемость краснухой</t>
  </si>
  <si>
    <t xml:space="preserve">35. Заболеваемость эпидемическим паротитом </t>
  </si>
  <si>
    <t>36. Заболеваемость дифтерией</t>
  </si>
  <si>
    <t>37. Заболеваемость острым вирусным гепатитом B</t>
  </si>
  <si>
    <t>67. Доля ВИЧ-инфицированных лиц, состоящих на диспансерном учете</t>
  </si>
  <si>
    <t>67.1. Доля лиц, инфицированных вирусом иммунодефицита человека, получающих антиретровирусную терапию, от числа состоящих на диспансерном учете</t>
  </si>
  <si>
    <t>75. Доля больных психическими расстройствами, повторно госпитализированных в течение года</t>
  </si>
  <si>
    <t>75.1. Доля больных наркоманиями, повторно госпитализированных в течение года</t>
  </si>
  <si>
    <t>71. Число больных наркоманией, находящихся в ремиссии от 1 года до 2-х лет</t>
  </si>
  <si>
    <t>72. Число больных наркоманией, находящихся в ремиссии более 2-х лет</t>
  </si>
  <si>
    <t>73. Число больных алкоголизмом, находящихся в ремиссии от 1 года до 2-х лет</t>
  </si>
  <si>
    <t>Число больных в ремиссии от 1 года до 2-х лет</t>
  </si>
  <si>
    <t>74. Число больных алкоголизмом, находящихся в ремиссии  более 2-х лет</t>
  </si>
  <si>
    <t>Число больных в ремиссии более 2-х лет</t>
  </si>
  <si>
    <t>54. Удельный вес больных злокачественными новообразованиями, состоящих на учете с момента установления диагноза 5 лет и более</t>
  </si>
  <si>
    <t>55. Одногодичная летальность больных со злокачественными  новообразованиями</t>
  </si>
  <si>
    <t>56. Доля больных с выявленными злокачественными новообразованиями на I - II ст. от общего числа выявленных больных с онкопатологией</t>
  </si>
  <si>
    <t>105. Доля пациентов, доставленных по экстренным показаниям, от общего числа пациентов, пролеченных в стационарных условиях</t>
  </si>
  <si>
    <t>38. Больничная летальность</t>
  </si>
  <si>
    <r>
      <t>39. Больничная летальность детей</t>
    </r>
    <r>
      <rPr>
        <i/>
        <sz val="8"/>
        <color rgb="FF000000"/>
        <rFont val="Arial"/>
      </rPr>
      <t xml:space="preserve"> (количество детей, умерших в стационаре)</t>
    </r>
  </si>
  <si>
    <t>40. Хирургическая активность в стационаре</t>
  </si>
  <si>
    <t>41. Летальность от острой хирургической патологии</t>
  </si>
  <si>
    <r>
      <t>98. Количество проведённых коронароангиографий</t>
    </r>
    <r>
      <rPr>
        <i/>
        <sz val="8"/>
        <color rgb="FF000000"/>
        <rFont val="Arial"/>
      </rPr>
      <t xml:space="preserve"> (ТОКБ)</t>
    </r>
  </si>
  <si>
    <r>
      <t>99. Количество проведённых эндоскопических операций (торакальная и абдоминальная хирургия)</t>
    </r>
    <r>
      <rPr>
        <i/>
        <sz val="8"/>
        <color rgb="FF000000"/>
        <rFont val="Arial"/>
      </rPr>
      <t xml:space="preserve"> (ТОКБ)</t>
    </r>
  </si>
  <si>
    <t>101. Количество проведённых диагностических литотрипсий</t>
  </si>
  <si>
    <t>101.1. Количество проведённых контактных литотрипсий</t>
  </si>
  <si>
    <r>
      <t>103. Проведение транслюминальной баллонной ангиопластики коронарных артерий со стентированием</t>
    </r>
    <r>
      <rPr>
        <i/>
        <sz val="8"/>
        <color rgb="FF000000"/>
        <rFont val="Arial"/>
      </rPr>
      <t xml:space="preserve"> (ТОКБ)</t>
    </r>
  </si>
  <si>
    <r>
      <t>104. Проведение реконструктивных вмешательств на прецеребральных артериях при стенозирующих процессах</t>
    </r>
    <r>
      <rPr>
        <i/>
        <sz val="8"/>
        <color rgb="FF000000"/>
        <rFont val="Arial"/>
      </rPr>
      <t xml:space="preserve"> (ТОКБ)</t>
    </r>
  </si>
  <si>
    <t>42. Средняя длительность 1 случая временной нетрудоспособности</t>
  </si>
  <si>
    <t>42.1. по всем причинам</t>
  </si>
  <si>
    <t>42.2.  по заболеваниям</t>
  </si>
  <si>
    <t>100. Количество выездов мобильного диагностического комплекса</t>
  </si>
  <si>
    <t>109. Кратность посещений на 1 пациента в Центрах здоровья</t>
  </si>
  <si>
    <t>57. Распространенность потребления табака среди взрослого населения</t>
  </si>
  <si>
    <r>
      <t xml:space="preserve">Взрослое население </t>
    </r>
    <r>
      <rPr>
        <i/>
        <sz val="7"/>
        <color rgb="FFC00000"/>
        <rFont val="Arial"/>
      </rPr>
      <t>берётся автоматически из п.28</t>
    </r>
  </si>
  <si>
    <t>берётся автоматически из п.28</t>
  </si>
  <si>
    <t>58. Распространенность потребления табака среди детей и подростков</t>
  </si>
  <si>
    <r>
      <t xml:space="preserve">Численность детского населения (0-17 лет) </t>
    </r>
    <r>
      <rPr>
        <i/>
        <sz val="7"/>
        <color rgb="FFC00000"/>
        <rFont val="Arial"/>
      </rPr>
      <t>берётся автоматически из п.29</t>
    </r>
  </si>
  <si>
    <t>берётся автоматически из п.29</t>
  </si>
  <si>
    <r>
      <t xml:space="preserve">64.1. Потребление овощей и бахчевых культур в среднем на потребителя в год </t>
    </r>
    <r>
      <rPr>
        <i/>
        <sz val="8"/>
        <color rgb="FF000000"/>
        <rFont val="Arial"/>
      </rPr>
      <t>(за исключением картофеля)</t>
    </r>
  </si>
  <si>
    <r>
      <rPr>
        <i/>
        <sz val="8"/>
        <color rgb="FFC00000"/>
        <rFont val="Arial"/>
      </rPr>
      <t>Количество потребителей</t>
    </r>
    <r>
      <rPr>
        <i/>
        <sz val="8"/>
        <color rgb="FF000000"/>
        <rFont val="Arial"/>
      </rPr>
      <t/>
    </r>
  </si>
  <si>
    <t>64.2.  потребление фруктов и ягод в среднем на потребителя в год</t>
  </si>
  <si>
    <t>65. Охват иммунизацией населения против вирусного гепатита B в декретированные сроки</t>
  </si>
  <si>
    <t>66. Охват иммунизацией населения против дифтерии, коклюша и столбняка в декретированные сроки</t>
  </si>
  <si>
    <t>66.1. Охват иммунизацией населения против кори в декретированные сроки</t>
  </si>
  <si>
    <t>66.2. Охват иммунизацией населения против краснухи в декретированные сроки</t>
  </si>
  <si>
    <t>66.3. Охват иммунизацией населения против  эпидемического паротита в декретированные сроки</t>
  </si>
  <si>
    <t>89. Охват реабилитационной медицинской помощью пациентов</t>
  </si>
  <si>
    <t>77. Доля женщин, поставленных на учет в 1 триместре беременности</t>
  </si>
  <si>
    <t>78. Доля обследованных беременных женщин по новому алгоритму проведения комплексной пренатальной (дородовой) диагностики нарушений развития ребенка от числа поставленных на учет в первый триместр беременности</t>
  </si>
  <si>
    <t>79. Охват неонатальным скринингом</t>
  </si>
  <si>
    <t>80. Охват аудиологическим скринингом</t>
  </si>
  <si>
    <t>81. Количество женщин, принявших решение вынашивать беременность, из числа женщин, обратившихся в медицинские организации по поводу прерывания беременности (женские консультации)</t>
  </si>
  <si>
    <r>
      <t xml:space="preserve">82. Количество абортов </t>
    </r>
    <r>
      <rPr>
        <sz val="8"/>
        <color rgb="FFA5A5A5"/>
        <rFont val="Arial"/>
      </rPr>
      <t/>
    </r>
  </si>
  <si>
    <t>83. Заболеваемость беременных женщин анемией</t>
  </si>
  <si>
    <t>84. Количество отказов от новорожденных детей</t>
  </si>
  <si>
    <t>85. Число абортов у несовершеннолетних</t>
  </si>
  <si>
    <r>
      <t>86. Мертворождаемость по учреждению</t>
    </r>
    <r>
      <rPr>
        <i/>
        <sz val="8"/>
        <color rgb="FF000000"/>
        <rFont val="Arial"/>
      </rPr>
      <t xml:space="preserve"> (показывает учреждение, в котором обнаружен факт)</t>
    </r>
  </si>
  <si>
    <t>87. Количество беременных женщин в трудной жизненной ситуации, получивших консультацию психолога</t>
  </si>
  <si>
    <t xml:space="preserve">88. Доля беременных женщин, направленных в центры социального обслуживания </t>
  </si>
  <si>
    <t>68. Охват профилактическими медицинскими осмотрами детей</t>
  </si>
  <si>
    <r>
      <t>69. Охват диспансеризацией детей-сирот и детей, находящихся в трудной жизненной ситуации</t>
    </r>
    <r>
      <rPr>
        <sz val="7"/>
        <color rgb="FF000000"/>
        <rFont val="Arial"/>
      </rPr>
      <t/>
    </r>
  </si>
  <si>
    <r>
      <t>70. Охват диспансеризацией</t>
    </r>
    <r>
      <rPr>
        <sz val="8"/>
        <color rgb="FFFF0000"/>
        <rFont val="Arial"/>
      </rPr>
      <t xml:space="preserve"> </t>
    </r>
    <r>
      <rPr>
        <sz val="8"/>
        <color rgb="FF000000"/>
        <rFont val="Arial"/>
      </rPr>
      <t xml:space="preserve">подростков </t>
    </r>
  </si>
  <si>
    <t>90. Охват реабилитационной медицинской помощью детей - инвалидов от числа нуждающихся</t>
  </si>
  <si>
    <t>91. Охват санаторно-курортным лечением детского населения</t>
  </si>
  <si>
    <r>
      <t xml:space="preserve">110. Осуществляет ли учреждение централизованный вывоз и обезвреживание медицинских отходов </t>
    </r>
    <r>
      <rPr>
        <i/>
        <sz val="8"/>
        <color rgb="FFC00000"/>
        <rFont val="Arial"/>
      </rPr>
      <t>(0 - нет, 1 - да)</t>
    </r>
  </si>
  <si>
    <r>
      <t xml:space="preserve">111. Передало ли учреждение на аутсорсинг функции, не связанные с оказанием медицинской помощи </t>
    </r>
    <r>
      <rPr>
        <i/>
        <sz val="8"/>
        <color rgb="FFC00000"/>
        <rFont val="Arial"/>
      </rPr>
      <t>(0 - нет, 1 - да)</t>
    </r>
  </si>
  <si>
    <t>11. Средняя длительность лечения больного в стационаре</t>
  </si>
  <si>
    <t>случаев</t>
  </si>
  <si>
    <t xml:space="preserve"> человек</t>
  </si>
  <si>
    <t>случай</t>
  </si>
  <si>
    <t>МедСтат форма 37 таблица 2130 гр5</t>
  </si>
  <si>
    <t>Индикаторы «дорожной карты»</t>
  </si>
  <si>
    <t>НАСЕЛЕНИЕ</t>
  </si>
  <si>
    <t>2016 год</t>
  </si>
  <si>
    <t xml:space="preserve">Общая численность населения для показателей 30, 31 </t>
  </si>
  <si>
    <t>Численность взрослого населения (пок 28, 57, 59-62)</t>
  </si>
  <si>
    <t>Численность детей 0-17 (пок 29, пок 58)</t>
  </si>
  <si>
    <t>ТамбовСтат</t>
  </si>
  <si>
    <t>Тамбовская область</t>
  </si>
  <si>
    <t>Тамбовская психиатрическая больница</t>
  </si>
  <si>
    <t>Тамбовский областной кожно-венерологический диспансер</t>
  </si>
  <si>
    <t>Тамбовский областной противотуберкулезный диспансер</t>
  </si>
  <si>
    <t>Тамбовская городская больница им. Архиепископа Луки</t>
  </si>
  <si>
    <t>Тамбовская городская клиническая  больница №3</t>
  </si>
  <si>
    <t>Тамбовская городская больница №4</t>
  </si>
  <si>
    <t>Тамбовская городская детская поликлиника им. Валерия Коваля</t>
  </si>
  <si>
    <t>Тамбовская городская поликлиника № 5</t>
  </si>
  <si>
    <t>Тамбовская городская поликлиника № 6 (ТГТУ)</t>
  </si>
  <si>
    <t>Кирсановская центральная районная больница</t>
  </si>
  <si>
    <t>Котовская центральная городская больница</t>
  </si>
  <si>
    <t>Мичуринская городская больница №2</t>
  </si>
  <si>
    <t>Мичуринская городская больница им. С.С. Брюхоненко</t>
  </si>
  <si>
    <t>Мичуринская областная психиатрическая больница</t>
  </si>
  <si>
    <t>Моршанская центральная районная больница</t>
  </si>
  <si>
    <t>Рассказовская центральная районная больница</t>
  </si>
  <si>
    <t>Уваровская центральная районная больница</t>
  </si>
  <si>
    <t>Бондарская центральная районная больница</t>
  </si>
  <si>
    <t>Гавриловская центральная районная больница</t>
  </si>
  <si>
    <t>Жердевская центральная районная больница</t>
  </si>
  <si>
    <t>Знаменская центральная районная больница</t>
  </si>
  <si>
    <t>Инжавинская центральная районная больница</t>
  </si>
  <si>
    <t>Мичуринская центральная районная больница</t>
  </si>
  <si>
    <t>Мордовская центральная районная больница</t>
  </si>
  <si>
    <t>Мучкапская центральная районная больница</t>
  </si>
  <si>
    <t>Никифоровская центральная районная больница</t>
  </si>
  <si>
    <t>Первомайская центральная районная больница</t>
  </si>
  <si>
    <t>Петровская центральная районная больница</t>
  </si>
  <si>
    <t>Пичаевская центральная районная больница</t>
  </si>
  <si>
    <t>Ржаксинская центральная районная больница</t>
  </si>
  <si>
    <t>Сампурская центральная районная больница</t>
  </si>
  <si>
    <t>Сосновская центральная районная больница</t>
  </si>
  <si>
    <t>Староюрьевская центральная районная больница</t>
  </si>
  <si>
    <t>Тамбовская центральная районная больница</t>
  </si>
  <si>
    <t>Токаревская центральная районная больница</t>
  </si>
  <si>
    <t>Уметская центральная районная больница</t>
  </si>
  <si>
    <t>Население</t>
  </si>
  <si>
    <t>Индикатор фактический</t>
  </si>
  <si>
    <t>ИНДИКАТОР</t>
  </si>
  <si>
    <t xml:space="preserve">Процент отклонения </t>
  </si>
  <si>
    <t>NEW 14.08.2014</t>
  </si>
  <si>
    <t>10. Число дней занятости койки круглосуточного пребывания в году</t>
  </si>
  <si>
    <t>Проведенные койко-дни/ среднегодовые койки</t>
  </si>
  <si>
    <t>Кол-во проведенных койко-дней</t>
  </si>
  <si>
    <t>Среднегодовые койки</t>
  </si>
  <si>
    <t>коек</t>
  </si>
  <si>
    <r>
      <t xml:space="preserve">Кол-во проведенных койко-дней </t>
    </r>
    <r>
      <rPr>
        <i/>
        <sz val="8"/>
        <color rgb="FFC00000"/>
        <rFont val="Arial"/>
      </rPr>
      <t>(без учета сестринских коек)</t>
    </r>
  </si>
  <si>
    <r>
      <t>Среднегодовые койки</t>
    </r>
    <r>
      <rPr>
        <i/>
        <sz val="8"/>
        <color rgb="FFC00000"/>
        <rFont val="Arial"/>
      </rPr>
      <t xml:space="preserve"> (без учета сестринских коек)</t>
    </r>
  </si>
  <si>
    <t>10а.2. Число дней занятости койки дневного стационара в АПУ</t>
  </si>
  <si>
    <t>МедСтат Форма 30 таблица 3100 стр1 гр14-(стр26.7 гр14 +стр48 гр14)/((стр1 гр5+стр1 гр9+стр1 гр12-(стр 26.7,48 гр5+стр26.7,48 гр9+стр26.7,48 гр12)/2)</t>
  </si>
  <si>
    <t>Кол-во проведенных койко-дней без учета койко-дней, проведенных на койках сестринского ухода и онкологических паллиативных</t>
  </si>
  <si>
    <t>МедСтат Форма 30 таблица 3100 стр26.7 гр14 +стр48 гр14</t>
  </si>
  <si>
    <r>
      <t>Число поступивших</t>
    </r>
    <r>
      <rPr>
        <i/>
        <sz val="7"/>
        <color rgb="FF7030A0"/>
        <rFont val="Arial"/>
      </rPr>
      <t xml:space="preserve"> без учета поступивших на койки сестринского ухода и онкологические паллиативные койки</t>
    </r>
  </si>
  <si>
    <r>
      <t>Число выписанных</t>
    </r>
    <r>
      <rPr>
        <i/>
        <sz val="7"/>
        <color rgb="FF7030A0"/>
        <rFont val="Arial"/>
      </rPr>
      <t xml:space="preserve"> без учета выписанных с коек сестринского ухода и онкологических паллиативных коек</t>
    </r>
  </si>
  <si>
    <r>
      <t xml:space="preserve">Число умерших </t>
    </r>
    <r>
      <rPr>
        <i/>
        <sz val="7"/>
        <color rgb="FF7030A0"/>
        <rFont val="Arial"/>
      </rPr>
      <t>без учета умерших на койках сестринского ухода и онкологических паллиативных койках</t>
    </r>
  </si>
  <si>
    <t>6. Количество открытых диагностических коек в приемном покое</t>
  </si>
  <si>
    <t>22.1</t>
  </si>
  <si>
    <t>22.2</t>
  </si>
  <si>
    <t>23.1.1</t>
  </si>
  <si>
    <t>23.1.2</t>
  </si>
  <si>
    <t>23.2.1</t>
  </si>
  <si>
    <t>23.2.2</t>
  </si>
  <si>
    <t>94. Смертность от транспортных травм всех видов</t>
  </si>
  <si>
    <t>Кол-во выездов бригад скорой медицинской помощи</t>
  </si>
  <si>
    <t>Кол-во умерших/ кол-во выписанных и умерших, пострадавших в результате ДТП</t>
  </si>
  <si>
    <t>МедСтат</t>
  </si>
  <si>
    <t>106.1.  Больничная летальность пострадавших в результате ДТП в первые сутки (для травмоцентров 1 и 2 уровней)</t>
  </si>
  <si>
    <t>106.2.  Больничная летальность пострадавших в результате ДТП от 2 до 7 суток (для травмоцентров 1 и 2 уровней)</t>
  </si>
  <si>
    <t>106.3. Больничная летальность пострадавших в результате ДТП от 8 до 30 суток (для травмоцентров 1 и 2 уровней)</t>
  </si>
  <si>
    <t>Взрослое население</t>
  </si>
  <si>
    <t>Агаф</t>
  </si>
  <si>
    <t xml:space="preserve">Среднегодовое население </t>
  </si>
  <si>
    <t>тыс.человек</t>
  </si>
  <si>
    <t>число проведенных профосмотров на туберкулез</t>
  </si>
  <si>
    <t>число больных, госпитализированных с психическими расстройствами</t>
  </si>
  <si>
    <t>Медстат Форма 37 таблица 2300 (стр1 гр4 - стр 1 гр8)*100/ стр1 гр4</t>
  </si>
  <si>
    <t>число больных, госпитализированных с наркоманиями</t>
  </si>
  <si>
    <t>МедСтат Форма 37 таблица 2300 стр1 гр4 - стр1 гр8</t>
  </si>
  <si>
    <t>число больных наркоманией всего</t>
  </si>
  <si>
    <t>число больных в ремиссии от года до 2-х лет</t>
  </si>
  <si>
    <t>число больных в ремиссии более 2-х лет</t>
  </si>
  <si>
    <t>число больных алкоголизмом всего</t>
  </si>
  <si>
    <t>39.1.  Выживаемость детей, имевших при рождении очень низкую и экстремально низкую массу тела, в акушерском  стационаре</t>
  </si>
  <si>
    <t>(кол-во родившихся маловесных - кол-во умерших из них)/ кол-во маловесных</t>
  </si>
  <si>
    <t>Количество родившихся детей, имевших при рождении очень низкую и экстремально низкую массу тела</t>
  </si>
  <si>
    <t>МедСтат Форма 32 таблица 2245 стр1 гр(4+5+6)</t>
  </si>
  <si>
    <t>МедСтат Форма 32 таблица 2245 стр2 гр(4+5+6)</t>
  </si>
  <si>
    <t>единиц / случаев</t>
  </si>
  <si>
    <t>96. Количество больных из числа приписного населения, которым оказана высокотехнологичная медицинская помощь</t>
  </si>
  <si>
    <t>97. Количество больных, получающих процедуру гемодиализа</t>
  </si>
  <si>
    <t>МедСтат Форма 30 таблица 4802 стр2</t>
  </si>
  <si>
    <r>
      <t xml:space="preserve">102. Внедрение новых методов исследований и лечения </t>
    </r>
    <r>
      <rPr>
        <i/>
        <sz val="8"/>
        <color rgb="FF000000"/>
        <rFont val="Arial"/>
      </rPr>
      <t>(для ТОКБ, ТОДКБ, ТООКД, ГКБ им.Луки, ГКБ № 3)</t>
    </r>
  </si>
  <si>
    <t>93.1</t>
  </si>
  <si>
    <t>93.2</t>
  </si>
  <si>
    <t>95.  Диспансеризация взрослого населения</t>
  </si>
  <si>
    <t>Мониторинг ДИСПАНСЕРИЗАЦИЯ ВЗРОСЛОГО НАСЕЛЕНИЯ</t>
  </si>
  <si>
    <t xml:space="preserve">из них получили реабилитационную помощь в  санаторно-курортных учреждениях, реабилитационных центрах федерального уровня,  в дневных стационарах, в реабилитационных отделениях учреждений здравоохранения Тамбовской области </t>
  </si>
  <si>
    <r>
      <t xml:space="preserve">Мониторинг "АБОРТЫ НЕСОВЕРШЕННОЛЕТНИХ" Письмо УЗО 04.12.2013г. №01-17-02\7627 </t>
    </r>
    <r>
      <rPr>
        <i/>
        <sz val="7"/>
        <color rgb="FFC00000"/>
        <rFont val="Arial"/>
      </rPr>
      <t xml:space="preserve">Строка </t>
    </r>
    <r>
      <rPr>
        <b/>
        <i/>
        <sz val="7"/>
        <color rgb="FFC00000"/>
        <rFont val="Arial"/>
      </rPr>
      <t>ИТОГО</t>
    </r>
    <r>
      <rPr>
        <i/>
        <sz val="7"/>
        <color rgb="FFC00000"/>
        <rFont val="Arial"/>
      </rPr>
      <t xml:space="preserve"> графа 2</t>
    </r>
  </si>
  <si>
    <t>Кош+Тум</t>
  </si>
  <si>
    <t>121</t>
  </si>
  <si>
    <t>122</t>
  </si>
  <si>
    <t>123</t>
  </si>
  <si>
    <t>124</t>
  </si>
  <si>
    <r>
      <t>112. Проведение стоматологического обследования и лечения детей</t>
    </r>
    <r>
      <rPr>
        <i/>
        <sz val="7"/>
        <color rgb="FF000000"/>
        <rFont val="Arial"/>
      </rPr>
      <t xml:space="preserve"> (кол-во осмотренных детей за отчетный период)</t>
    </r>
  </si>
  <si>
    <t>Мониторинг СТОМАТОЛОГИЧЕСКОЕ ОБСЛЕДОВАНИЕ И ЛЕЧЕНИЕ ДЕТЕЙ</t>
  </si>
  <si>
    <t>125</t>
  </si>
  <si>
    <t>126</t>
  </si>
  <si>
    <t>NEW 15.08.2014</t>
  </si>
  <si>
    <t>92.1</t>
  </si>
  <si>
    <t>92.2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</si>
</sst>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0.0_ ;[Red]\-0.0\ "/>
    <numFmt numFmtId="166" formatCode="0.000"/>
    <numFmt numFmtId="167" formatCode="0.0"/>
    <numFmt numFmtId="168" formatCode="#,##0.0_р_."/>
    <numFmt numFmtId="169" formatCode="#,##0.0"/>
    <numFmt numFmtId="170" formatCode="0.0000"/>
  </numFmts>
  <fonts count="64" x14ac:knownFonts="1">
    <font>
      <sz val="11"/>
      <color rgb="FF000000"/>
      <name val="Calibri"/>
    </font>
    <font>
      <b/>
      <i/>
      <sz val="12"/>
      <color rgb="FF000000"/>
      <name val="Arial"/>
    </font>
    <font>
      <b/>
      <i/>
      <sz val="8"/>
      <color rgb="FFFF0000"/>
      <name val="Arial"/>
    </font>
    <font>
      <b/>
      <i/>
      <sz val="6"/>
      <color rgb="FF000000"/>
      <name val="Arial"/>
    </font>
    <font>
      <b/>
      <i/>
      <sz val="6"/>
      <color rgb="FF1F06B6"/>
      <name val="Arial"/>
    </font>
    <font>
      <sz val="6"/>
      <color rgb="FF000000"/>
      <name val="Arial"/>
    </font>
    <font>
      <sz val="8"/>
      <color rgb="FF000000"/>
      <name val="Arial"/>
    </font>
    <font>
      <i/>
      <sz val="7"/>
      <color rgb="FFFF0000"/>
      <name val="Arial"/>
    </font>
    <font>
      <b/>
      <i/>
      <sz val="8"/>
      <color rgb="FFC00000"/>
      <name val="Arial"/>
    </font>
    <font>
      <b/>
      <i/>
      <sz val="12"/>
      <color rgb="FF1F06B6"/>
      <name val="Arial"/>
    </font>
    <font>
      <sz val="7"/>
      <color rgb="FF000000"/>
      <name val="Arial"/>
    </font>
    <font>
      <b/>
      <i/>
      <sz val="9"/>
      <color rgb="FF000000"/>
      <name val="Arial"/>
    </font>
    <font>
      <i/>
      <sz val="8"/>
      <color rgb="FF1F06B6"/>
      <name val="Arial"/>
    </font>
    <font>
      <b/>
      <i/>
      <sz val="8"/>
      <color rgb="FF000000"/>
      <name val="Arial"/>
    </font>
    <font>
      <b/>
      <i/>
      <sz val="7"/>
      <color rgb="FF000000"/>
      <name val="Arial"/>
    </font>
    <font>
      <i/>
      <sz val="7"/>
      <color rgb="FF000000"/>
      <name val="Arial"/>
    </font>
    <font>
      <i/>
      <sz val="6"/>
      <color rgb="FFC00000"/>
      <name val="Arial"/>
    </font>
    <font>
      <sz val="8"/>
      <color rgb="FF00000A"/>
      <name val="Arial"/>
    </font>
    <font>
      <sz val="6"/>
      <color rgb="FF00000A"/>
      <name val="Arial"/>
    </font>
    <font>
      <b/>
      <i/>
      <sz val="8"/>
      <color rgb="FF00000A"/>
      <name val="Arial"/>
    </font>
    <font>
      <b/>
      <i/>
      <sz val="8"/>
      <color rgb="FF1F06B6"/>
      <name val="Arial"/>
    </font>
    <font>
      <i/>
      <sz val="8"/>
      <color rgb="FF000000"/>
      <name val="Arial"/>
    </font>
    <font>
      <i/>
      <sz val="7"/>
      <color rgb="FF4D5D2C"/>
      <name val="Arial"/>
    </font>
    <font>
      <i/>
      <sz val="7"/>
      <color rgb="FF7030A0"/>
      <name val="Arial"/>
    </font>
    <font>
      <i/>
      <sz val="6"/>
      <color rgb="FF00000A"/>
      <name val="Arial"/>
    </font>
    <font>
      <i/>
      <sz val="6"/>
      <color rgb="FF1F06B6"/>
      <name val="Arial"/>
    </font>
    <font>
      <i/>
      <sz val="6"/>
      <color rgb="FF000000"/>
      <name val="Arial"/>
    </font>
    <font>
      <sz val="6"/>
      <color rgb="FFC00000"/>
      <name val="Arial"/>
    </font>
    <font>
      <i/>
      <sz val="8"/>
      <color rgb="FF7030A0"/>
      <name val="Arial"/>
    </font>
    <font>
      <i/>
      <sz val="6"/>
      <color rgb="FF4D5D2C"/>
      <name val="Arial"/>
    </font>
    <font>
      <i/>
      <sz val="6"/>
      <color rgb="FF7030A0"/>
      <name val="Arial"/>
    </font>
    <font>
      <i/>
      <sz val="8"/>
      <color rgb="FFFF0000"/>
      <name val="Arial"/>
    </font>
    <font>
      <i/>
      <sz val="7"/>
      <color rgb="FF7B4B23"/>
      <name val="Arial"/>
    </font>
    <font>
      <i/>
      <sz val="7"/>
      <color rgb="FF1F06B6"/>
      <name val="Arial"/>
    </font>
    <font>
      <i/>
      <sz val="7"/>
      <color rgb="FFC00000"/>
      <name val="Arial"/>
    </font>
    <font>
      <sz val="12"/>
      <color rgb="FFFF0000"/>
      <name val="Arial"/>
    </font>
    <font>
      <i/>
      <sz val="6"/>
      <color rgb="FFFF0000"/>
      <name val="Arial"/>
    </font>
    <font>
      <sz val="8"/>
      <color rgb="FFFF0000"/>
      <name val="Arial"/>
    </font>
    <font>
      <b/>
      <i/>
      <sz val="7"/>
      <color rgb="FF4D5D2C"/>
      <name val="Arial"/>
    </font>
    <font>
      <b/>
      <i/>
      <sz val="7"/>
      <color rgb="FF7030A0"/>
      <name val="Arial"/>
    </font>
    <font>
      <i/>
      <sz val="7"/>
      <color rgb="FF7F7F7F"/>
      <name val="Arial"/>
    </font>
    <font>
      <sz val="8"/>
      <color rgb="FF7030A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sz val="8"/>
      <color rgb="FF7B4B23"/>
      <name val="Arial"/>
    </font>
    <font>
      <i/>
      <sz val="8"/>
      <color rgb="FFC00000"/>
      <name val="Arial"/>
    </font>
    <font>
      <b/>
      <i/>
      <sz val="6"/>
      <color rgb="FFC00000"/>
      <name val="Arial"/>
    </font>
    <font>
      <i/>
      <sz val="6"/>
      <color rgb="FFC00000"/>
      <name val="Calibri"/>
    </font>
    <font>
      <sz val="6"/>
      <color rgb="FF7030A0"/>
      <name val="Arial"/>
    </font>
    <font>
      <i/>
      <sz val="9"/>
      <color rgb="FF000000"/>
      <name val="Arial"/>
    </font>
    <font>
      <i/>
      <sz val="7"/>
      <color rgb="FFC00000"/>
      <name val="Calibri"/>
    </font>
    <font>
      <b/>
      <i/>
      <sz val="7"/>
      <color rgb="FFC00000"/>
      <name val="Arial"/>
    </font>
    <font>
      <i/>
      <sz val="5"/>
      <color rgb="FF4D5D2C"/>
      <name val="Arial"/>
    </font>
    <font>
      <i/>
      <sz val="7"/>
      <color rgb="FF00B050"/>
      <name val="Arial"/>
    </font>
    <font>
      <i/>
      <sz val="7"/>
      <color rgb="FF7891B0"/>
      <name val="Arial"/>
    </font>
    <font>
      <i/>
      <sz val="7"/>
      <color rgb="FF0070C0"/>
      <name val="Arial"/>
    </font>
    <font>
      <b/>
      <i/>
      <sz val="6"/>
      <color rgb="FFFF0000"/>
      <name val="Arial"/>
    </font>
    <font>
      <i/>
      <sz val="7"/>
      <color rgb="FFBFBFBF"/>
      <name val="Arial"/>
    </font>
    <font>
      <sz val="8"/>
      <color rgb="FFBFBFBF"/>
      <name val="Arial"/>
    </font>
    <font>
      <sz val="8"/>
      <color rgb="FFA5A5A5"/>
      <name val="Arial"/>
    </font>
    <font>
      <i/>
      <sz val="5"/>
      <color rgb="FFC00000"/>
      <name val="Arial"/>
    </font>
    <font>
      <b/>
      <i/>
      <sz val="5"/>
      <color rgb="FFC00000"/>
      <name val="Arial"/>
    </font>
    <font>
      <b/>
      <sz val="9"/>
      <color rgb="FF000000"/>
      <name val="Tahoma"/>
    </font>
    <font>
      <sz val="9"/>
      <color rgb="FF000000"/>
      <name val="Tahoma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B2A1C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D2DAE4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D6D4CA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A5B6CA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0">
    <xf numFmtId="0" fontId="0" fillId="2" borderId="0" xfId="0" applyFill="1"/>
    <xf numFmtId="0" fontId="1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164" fontId="7" fillId="3" borderId="0" xfId="0" applyNumberFormat="1" applyFont="1" applyFill="1"/>
    <xf numFmtId="0" fontId="8" fillId="3" borderId="0" xfId="0" applyFont="1" applyFill="1" applyAlignment="1">
      <alignment horizontal="right"/>
    </xf>
    <xf numFmtId="0" fontId="8" fillId="2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0" fillId="3" borderId="0" xfId="0" applyFont="1" applyFill="1"/>
    <xf numFmtId="0" fontId="6" fillId="3" borderId="0" xfId="0" applyFont="1" applyFill="1"/>
    <xf numFmtId="0" fontId="8" fillId="2" borderId="1" xfId="0" applyFont="1" applyFill="1" applyBorder="1"/>
    <xf numFmtId="0" fontId="11" fillId="4" borderId="0" xfId="0" applyFont="1" applyFill="1" applyProtection="1">
      <protection locked="0"/>
    </xf>
    <xf numFmtId="0" fontId="5" fillId="3" borderId="0" xfId="0" applyFont="1" applyFill="1" applyAlignment="1">
      <alignment horizontal="center" vertical="center" wrapText="1"/>
    </xf>
    <xf numFmtId="0" fontId="12" fillId="3" borderId="0" xfId="0" applyFont="1" applyFill="1"/>
    <xf numFmtId="0" fontId="13" fillId="4" borderId="0" xfId="0" applyFont="1" applyFill="1" applyAlignment="1" applyProtection="1">
      <alignment horizontal="left"/>
      <protection locked="0"/>
    </xf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16" fillId="3" borderId="0" xfId="0" applyFont="1" applyFill="1"/>
    <xf numFmtId="0" fontId="17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/>
    <xf numFmtId="0" fontId="21" fillId="3" borderId="2" xfId="0" applyFont="1" applyFill="1" applyBorder="1" applyAlignment="1">
      <alignment vertical="center"/>
    </xf>
    <xf numFmtId="0" fontId="15" fillId="3" borderId="2" xfId="0" applyFont="1" applyFill="1" applyBorder="1"/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6" fillId="3" borderId="0" xfId="0" applyFont="1" applyFill="1"/>
    <xf numFmtId="0" fontId="6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21" fillId="3" borderId="2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164" fontId="21" fillId="3" borderId="4" xfId="0" applyNumberFormat="1" applyFont="1" applyFill="1" applyBorder="1" applyAlignment="1">
      <alignment horizontal="center" vertical="center"/>
    </xf>
    <xf numFmtId="165" fontId="15" fillId="3" borderId="4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166" fontId="5" fillId="3" borderId="6" xfId="0" applyNumberFormat="1" applyFont="1" applyFill="1" applyBorder="1" applyAlignment="1">
      <alignment horizontal="center" vertical="center" wrapText="1"/>
    </xf>
    <xf numFmtId="166" fontId="12" fillId="4" borderId="2" xfId="0" applyNumberFormat="1" applyFont="1" applyFill="1" applyBorder="1" applyAlignment="1" applyProtection="1">
      <alignment horizontal="center" vertical="center"/>
      <protection locked="0"/>
    </xf>
    <xf numFmtId="166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21" fillId="3" borderId="6" xfId="0" applyNumberFormat="1" applyFont="1" applyFill="1" applyBorder="1" applyAlignment="1">
      <alignment horizontal="center" vertical="center"/>
    </xf>
    <xf numFmtId="165" fontId="15" fillId="3" borderId="6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12" fillId="4" borderId="4" xfId="0" applyNumberFormat="1" applyFont="1" applyFill="1" applyBorder="1" applyAlignment="1" applyProtection="1">
      <alignment horizontal="center" vertical="center"/>
      <protection locked="0"/>
    </xf>
    <xf numFmtId="166" fontId="6" fillId="4" borderId="4" xfId="0" applyNumberFormat="1" applyFont="1" applyFill="1" applyBorder="1" applyAlignment="1" applyProtection="1">
      <alignment horizontal="center" vertical="center"/>
      <protection locked="0"/>
    </xf>
    <xf numFmtId="0" fontId="22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center" vertical="center" wrapText="1"/>
    </xf>
    <xf numFmtId="166" fontId="2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4" fontId="21" fillId="3" borderId="9" xfId="0" applyNumberFormat="1" applyFont="1" applyFill="1" applyBorder="1" applyAlignment="1">
      <alignment horizontal="center" vertical="center"/>
    </xf>
    <xf numFmtId="165" fontId="15" fillId="3" borderId="10" xfId="0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167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167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167" fontId="28" fillId="3" borderId="6" xfId="0" applyNumberFormat="1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 wrapText="1"/>
    </xf>
    <xf numFmtId="1" fontId="25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166" fontId="25" fillId="3" borderId="6" xfId="0" applyNumberFormat="1" applyFont="1" applyFill="1" applyBorder="1" applyAlignment="1">
      <alignment horizontal="center" vertical="center"/>
    </xf>
    <xf numFmtId="166" fontId="5" fillId="3" borderId="6" xfId="0" applyNumberFormat="1" applyFont="1" applyFill="1" applyBorder="1" applyAlignment="1">
      <alignment horizontal="center" vertical="center"/>
    </xf>
    <xf numFmtId="164" fontId="15" fillId="3" borderId="6" xfId="0" applyNumberFormat="1" applyFont="1" applyFill="1" applyBorder="1" applyAlignment="1">
      <alignment horizontal="center" vertical="center"/>
    </xf>
    <xf numFmtId="167" fontId="5" fillId="3" borderId="2" xfId="0" applyNumberFormat="1" applyFont="1" applyFill="1" applyBorder="1" applyAlignment="1">
      <alignment horizontal="center" vertical="center" wrapText="1"/>
    </xf>
    <xf numFmtId="167" fontId="28" fillId="3" borderId="2" xfId="0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 indent="5"/>
    </xf>
    <xf numFmtId="0" fontId="30" fillId="3" borderId="4" xfId="0" applyFont="1" applyFill="1" applyBorder="1" applyAlignment="1">
      <alignment horizontal="center" vertical="center" wrapText="1"/>
    </xf>
    <xf numFmtId="1" fontId="25" fillId="3" borderId="4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 indent="5"/>
    </xf>
    <xf numFmtId="0" fontId="23" fillId="3" borderId="12" xfId="0" applyFont="1" applyFill="1" applyBorder="1" applyAlignment="1">
      <alignment horizontal="center" vertical="center" wrapText="1"/>
    </xf>
    <xf numFmtId="167" fontId="25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3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25" fillId="4" borderId="5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5" xfId="0" applyNumberFormat="1" applyFont="1" applyFill="1" applyBorder="1" applyAlignment="1" applyProtection="1">
      <alignment horizontal="center" vertical="center"/>
      <protection locked="0"/>
    </xf>
    <xf numFmtId="165" fontId="1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 wrapText="1"/>
    </xf>
    <xf numFmtId="1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 applyProtection="1">
      <alignment horizontal="center" vertical="center"/>
      <protection locked="0"/>
    </xf>
    <xf numFmtId="1" fontId="25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6" borderId="2" xfId="0" applyFont="1" applyFill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6" xfId="0" applyFont="1" applyFill="1" applyBorder="1" applyAlignment="1">
      <alignment horizontal="center" vertical="center" wrapText="1"/>
    </xf>
    <xf numFmtId="1" fontId="25" fillId="3" borderId="6" xfId="0" applyNumberFormat="1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" fontId="33" fillId="4" borderId="2" xfId="0" applyNumberFormat="1" applyFont="1" applyFill="1" applyBorder="1" applyAlignment="1" applyProtection="1">
      <alignment horizontal="center" vertical="center"/>
      <protection locked="0"/>
    </xf>
    <xf numFmtId="1" fontId="10" fillId="5" borderId="2" xfId="0" applyNumberFormat="1" applyFont="1" applyFill="1" applyBorder="1" applyAlignment="1" applyProtection="1">
      <alignment horizontal="center" vertical="center"/>
      <protection locked="0"/>
    </xf>
    <xf numFmtId="167" fontId="21" fillId="3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 indent="3"/>
    </xf>
    <xf numFmtId="166" fontId="25" fillId="3" borderId="2" xfId="0" applyNumberFormat="1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vertical="center" wrapText="1"/>
    </xf>
    <xf numFmtId="0" fontId="22" fillId="3" borderId="4" xfId="0" applyFont="1" applyFill="1" applyBorder="1" applyAlignment="1">
      <alignment vertical="center" wrapText="1"/>
    </xf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1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35" fillId="3" borderId="6" xfId="0" applyNumberFormat="1" applyFont="1" applyFill="1" applyBorder="1" applyAlignment="1">
      <alignment horizontal="center" vertical="top"/>
    </xf>
    <xf numFmtId="1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35" fillId="3" borderId="2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 wrapText="1"/>
    </xf>
    <xf numFmtId="167" fontId="5" fillId="3" borderId="4" xfId="0" applyNumberFormat="1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 applyProtection="1">
      <alignment horizontal="center" vertical="center"/>
      <protection locked="0"/>
    </xf>
    <xf numFmtId="164" fontId="35" fillId="3" borderId="4" xfId="0" applyNumberFormat="1" applyFont="1" applyFill="1" applyBorder="1" applyAlignment="1">
      <alignment horizontal="center" vertical="top"/>
    </xf>
    <xf numFmtId="2" fontId="5" fillId="3" borderId="6" xfId="0" applyNumberFormat="1" applyFont="1" applyFill="1" applyBorder="1" applyAlignment="1">
      <alignment horizontal="center" vertical="center" wrapText="1"/>
    </xf>
    <xf numFmtId="2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6" xfId="0" applyNumberFormat="1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36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66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6" xfId="0" applyFont="1" applyFill="1" applyBorder="1" applyAlignment="1">
      <alignment horizontal="left" vertical="center" wrapText="1"/>
    </xf>
    <xf numFmtId="0" fontId="30" fillId="8" borderId="2" xfId="0" applyFont="1" applyFill="1" applyBorder="1" applyAlignment="1">
      <alignment horizontal="center" vertical="center" wrapText="1"/>
    </xf>
    <xf numFmtId="168" fontId="5" fillId="3" borderId="6" xfId="0" applyNumberFormat="1" applyFont="1" applyFill="1" applyBorder="1" applyAlignment="1">
      <alignment horizontal="center" vertical="center" wrapText="1"/>
    </xf>
    <xf numFmtId="168" fontId="25" fillId="3" borderId="6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8" fontId="10" fillId="3" borderId="6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8" fontId="5" fillId="3" borderId="2" xfId="0" applyNumberFormat="1" applyFont="1" applyFill="1" applyBorder="1" applyAlignment="1">
      <alignment horizontal="center" vertical="center" wrapText="1"/>
    </xf>
    <xf numFmtId="169" fontId="25" fillId="4" borderId="2" xfId="0" applyNumberFormat="1" applyFont="1" applyFill="1" applyBorder="1" applyAlignment="1" applyProtection="1">
      <alignment horizontal="center" vertical="center" wrapText="1"/>
      <protection locked="0"/>
    </xf>
    <xf numFmtId="169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7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center" vertical="center"/>
    </xf>
    <xf numFmtId="1" fontId="25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6" borderId="6" xfId="0" applyFont="1" applyFill="1" applyBorder="1" applyAlignment="1">
      <alignment horizontal="left" vertical="center"/>
    </xf>
    <xf numFmtId="167" fontId="25" fillId="3" borderId="6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 wrapText="1" indent="9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167" fontId="5" fillId="3" borderId="2" xfId="0" applyNumberFormat="1" applyFont="1" applyFill="1" applyBorder="1" applyAlignment="1">
      <alignment horizontal="center" vertical="center" wrapText="1"/>
    </xf>
    <xf numFmtId="167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6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7" fillId="3" borderId="0" xfId="0" applyFont="1" applyFill="1"/>
    <xf numFmtId="167" fontId="25" fillId="3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167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15" fillId="3" borderId="6" xfId="0" applyNumberFormat="1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 wrapText="1"/>
    </xf>
    <xf numFmtId="0" fontId="6" fillId="3" borderId="0" xfId="0" applyFont="1" applyFill="1"/>
    <xf numFmtId="0" fontId="15" fillId="3" borderId="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167" fontId="5" fillId="3" borderId="13" xfId="0" applyNumberFormat="1" applyFont="1" applyFill="1" applyBorder="1" applyAlignment="1">
      <alignment horizontal="center" vertical="center" wrapText="1"/>
    </xf>
    <xf numFmtId="167" fontId="25" fillId="4" borderId="13" xfId="0" applyNumberFormat="1" applyFont="1" applyFill="1" applyBorder="1" applyAlignment="1" applyProtection="1">
      <alignment horizontal="center" vertical="center" wrapText="1"/>
      <protection locked="0"/>
    </xf>
    <xf numFmtId="167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65" fontId="15" fillId="3" borderId="13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167" fontId="26" fillId="3" borderId="6" xfId="0" applyNumberFormat="1" applyFont="1" applyFill="1" applyBorder="1" applyAlignment="1">
      <alignment horizontal="center" vertical="center" wrapText="1"/>
    </xf>
    <xf numFmtId="167" fontId="26" fillId="5" borderId="6" xfId="0" applyNumberFormat="1" applyFont="1" applyFill="1" applyBorder="1" applyAlignment="1" applyProtection="1">
      <alignment horizontal="center" vertical="center" wrapText="1"/>
      <protection locked="0"/>
    </xf>
    <xf numFmtId="167" fontId="21" fillId="3" borderId="6" xfId="0" applyNumberFormat="1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left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3" fillId="3" borderId="0" xfId="0" applyFont="1" applyFill="1"/>
    <xf numFmtId="167" fontId="26" fillId="3" borderId="2" xfId="0" applyNumberFormat="1" applyFont="1" applyFill="1" applyBorder="1" applyAlignment="1">
      <alignment horizontal="center" vertical="center" wrapText="1"/>
    </xf>
    <xf numFmtId="167" fontId="26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2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13" fillId="3" borderId="14" xfId="0" applyFont="1" applyFill="1" applyBorder="1"/>
    <xf numFmtId="0" fontId="16" fillId="3" borderId="7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left" vertical="center" wrapText="1" indent="6"/>
    </xf>
    <xf numFmtId="0" fontId="32" fillId="6" borderId="13" xfId="0" applyFont="1" applyFill="1" applyBorder="1" applyAlignment="1">
      <alignment vertical="center" wrapText="1"/>
    </xf>
    <xf numFmtId="0" fontId="40" fillId="3" borderId="2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left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6" fillId="10" borderId="0" xfId="0" applyFont="1" applyFill="1"/>
    <xf numFmtId="0" fontId="5" fillId="8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 indent="4"/>
    </xf>
    <xf numFmtId="167" fontId="6" fillId="3" borderId="6" xfId="0" applyNumberFormat="1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left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left" vertical="center" wrapText="1"/>
    </xf>
    <xf numFmtId="167" fontId="25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5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 indent="2"/>
    </xf>
    <xf numFmtId="167" fontId="28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26" fillId="3" borderId="2" xfId="0" applyFont="1" applyFill="1" applyBorder="1" applyAlignment="1">
      <alignment horizontal="center" vertical="center" wrapText="1"/>
    </xf>
    <xf numFmtId="167" fontId="28" fillId="3" borderId="2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2" fillId="11" borderId="6" xfId="0" applyFont="1" applyFill="1" applyBorder="1" applyAlignment="1">
      <alignment horizontal="left" vertical="center" wrapText="1"/>
    </xf>
    <xf numFmtId="167" fontId="28" fillId="3" borderId="6" xfId="0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left" vertical="center" wrapText="1"/>
    </xf>
    <xf numFmtId="1" fontId="12" fillId="2" borderId="6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21" fillId="4" borderId="14" xfId="0" applyFont="1" applyFill="1" applyBorder="1" applyAlignment="1" applyProtection="1">
      <alignment horizontal="left"/>
      <protection locked="0"/>
    </xf>
    <xf numFmtId="0" fontId="6" fillId="5" borderId="0" xfId="0" applyFont="1" applyFill="1"/>
    <xf numFmtId="0" fontId="1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6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/>
    <xf numFmtId="0" fontId="3" fillId="3" borderId="0" xfId="0" applyFont="1" applyFill="1" applyAlignment="1">
      <alignment horizontal="left" vertical="center"/>
    </xf>
    <xf numFmtId="0" fontId="43" fillId="3" borderId="0" xfId="0" applyFont="1" applyFill="1"/>
    <xf numFmtId="170" fontId="15" fillId="3" borderId="13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1" fontId="15" fillId="3" borderId="13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/>
    <xf numFmtId="0" fontId="11" fillId="3" borderId="2" xfId="0" applyFont="1" applyFill="1" applyBorder="1" applyAlignment="1">
      <alignment horizontal="left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3" fillId="3" borderId="13" xfId="0" applyFont="1" applyFill="1" applyBorder="1"/>
    <xf numFmtId="0" fontId="13" fillId="3" borderId="16" xfId="0" applyFont="1" applyFill="1" applyBorder="1"/>
    <xf numFmtId="1" fontId="13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17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6" xfId="0" applyFont="1" applyFill="1" applyBorder="1"/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21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" fontId="11" fillId="3" borderId="2" xfId="0" applyNumberFormat="1" applyFont="1" applyFill="1" applyBorder="1" applyAlignment="1">
      <alignment horizontal="center" vertical="center"/>
    </xf>
    <xf numFmtId="166" fontId="42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6" fillId="3" borderId="2" xfId="0" applyFont="1" applyFill="1" applyBorder="1"/>
    <xf numFmtId="2" fontId="43" fillId="3" borderId="13" xfId="0" applyNumberFormat="1" applyFont="1" applyFill="1" applyBorder="1" applyAlignment="1">
      <alignment horizontal="center" vertical="center"/>
    </xf>
    <xf numFmtId="0" fontId="6" fillId="3" borderId="18" xfId="0" applyFont="1" applyFill="1" applyBorder="1"/>
    <xf numFmtId="0" fontId="13" fillId="3" borderId="18" xfId="0" applyFont="1" applyFill="1" applyBorder="1"/>
    <xf numFmtId="164" fontId="42" fillId="3" borderId="4" xfId="0" applyNumberFormat="1" applyFont="1" applyFill="1" applyBorder="1"/>
    <xf numFmtId="0" fontId="43" fillId="3" borderId="0" xfId="0" applyFont="1" applyFill="1"/>
    <xf numFmtId="1" fontId="43" fillId="3" borderId="0" xfId="0" applyNumberFormat="1" applyFont="1" applyFill="1"/>
    <xf numFmtId="0" fontId="5" fillId="3" borderId="5" xfId="0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1" fontId="25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164" fontId="21" fillId="8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22" fillId="3" borderId="6" xfId="0" applyFont="1" applyFill="1" applyBorder="1" applyAlignment="1">
      <alignment horizontal="left" vertical="center" wrapText="1"/>
    </xf>
    <xf numFmtId="49" fontId="16" fillId="3" borderId="0" xfId="0" applyNumberFormat="1" applyFont="1" applyFill="1" applyAlignment="1">
      <alignment horizontal="center" vertical="center"/>
    </xf>
    <xf numFmtId="0" fontId="26" fillId="9" borderId="4" xfId="0" applyFont="1" applyFill="1" applyBorder="1" applyAlignment="1">
      <alignment horizontal="center" vertical="center" wrapText="1"/>
    </xf>
    <xf numFmtId="167" fontId="2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2" fillId="6" borderId="5" xfId="0" applyFont="1" applyFill="1" applyBorder="1" applyAlignment="1">
      <alignment horizontal="left" vertical="center" wrapText="1"/>
    </xf>
    <xf numFmtId="0" fontId="44" fillId="3" borderId="3" xfId="0" applyFont="1" applyFill="1" applyBorder="1" applyAlignment="1">
      <alignment vertical="center" wrapText="1"/>
    </xf>
    <xf numFmtId="0" fontId="44" fillId="3" borderId="8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 indent="2"/>
    </xf>
    <xf numFmtId="0" fontId="28" fillId="3" borderId="7" xfId="0" applyFont="1" applyFill="1" applyBorder="1" applyAlignment="1">
      <alignment horizontal="left" indent="6"/>
    </xf>
    <xf numFmtId="0" fontId="28" fillId="3" borderId="7" xfId="0" applyFont="1" applyFill="1" applyBorder="1" applyAlignment="1">
      <alignment horizontal="left" indent="5"/>
    </xf>
    <xf numFmtId="0" fontId="13" fillId="3" borderId="7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 indent="2"/>
    </xf>
    <xf numFmtId="0" fontId="28" fillId="7" borderId="7" xfId="0" applyFont="1" applyFill="1" applyBorder="1" applyAlignment="1">
      <alignment horizontal="left" indent="5"/>
    </xf>
    <xf numFmtId="0" fontId="45" fillId="3" borderId="7" xfId="0" applyFont="1" applyFill="1" applyBorder="1" applyAlignment="1">
      <alignment horizontal="left" vertical="center" wrapText="1" indent="5"/>
    </xf>
    <xf numFmtId="0" fontId="28" fillId="3" borderId="3" xfId="0" applyFont="1" applyFill="1" applyBorder="1" applyAlignment="1">
      <alignment horizontal="left" vertical="center" wrapText="1" indent="5"/>
    </xf>
    <xf numFmtId="0" fontId="28" fillId="3" borderId="7" xfId="0" applyFont="1" applyFill="1" applyBorder="1" applyAlignment="1">
      <alignment horizontal="left" vertical="center" indent="5"/>
    </xf>
    <xf numFmtId="0" fontId="6" fillId="3" borderId="7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28" fillId="3" borderId="20" xfId="0" applyFont="1" applyFill="1" applyBorder="1" applyAlignment="1">
      <alignment horizontal="left" vertical="center" wrapText="1" indent="3"/>
    </xf>
    <xf numFmtId="0" fontId="6" fillId="3" borderId="3" xfId="0" quotePrefix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 indent="2"/>
    </xf>
    <xf numFmtId="0" fontId="6" fillId="9" borderId="7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left" vertical="center" wrapText="1" indent="1"/>
    </xf>
    <xf numFmtId="0" fontId="6" fillId="9" borderId="3" xfId="0" applyFont="1" applyFill="1" applyBorder="1" applyAlignment="1">
      <alignment horizontal="left" vertical="center" wrapText="1" indent="3"/>
    </xf>
    <xf numFmtId="0" fontId="6" fillId="9" borderId="8" xfId="0" applyFont="1" applyFill="1" applyBorder="1" applyAlignment="1">
      <alignment horizontal="left" vertical="center" wrapText="1" indent="3"/>
    </xf>
    <xf numFmtId="0" fontId="28" fillId="3" borderId="21" xfId="0" applyFont="1" applyFill="1" applyBorder="1" applyAlignment="1">
      <alignment horizontal="left" vertical="center" indent="3"/>
    </xf>
    <xf numFmtId="0" fontId="6" fillId="9" borderId="8" xfId="0" applyFont="1" applyFill="1" applyBorder="1" applyAlignment="1">
      <alignment vertical="center" wrapText="1"/>
    </xf>
    <xf numFmtId="0" fontId="28" fillId="3" borderId="20" xfId="0" applyFont="1" applyFill="1" applyBorder="1" applyAlignment="1">
      <alignment horizontal="left" vertical="center" indent="3"/>
    </xf>
    <xf numFmtId="0" fontId="28" fillId="3" borderId="0" xfId="0" applyFont="1" applyFill="1" applyAlignment="1">
      <alignment horizontal="left" vertical="center" wrapText="1" indent="3"/>
    </xf>
    <xf numFmtId="0" fontId="28" fillId="3" borderId="3" xfId="0" applyFont="1" applyFill="1" applyBorder="1" applyAlignment="1">
      <alignment horizontal="left" vertical="center" indent="5"/>
    </xf>
    <xf numFmtId="0" fontId="28" fillId="3" borderId="3" xfId="0" applyFont="1" applyFill="1" applyBorder="1" applyAlignment="1">
      <alignment horizontal="left" vertical="center" indent="7"/>
    </xf>
    <xf numFmtId="0" fontId="37" fillId="7" borderId="3" xfId="0" applyFont="1" applyFill="1" applyBorder="1" applyAlignment="1">
      <alignment horizontal="left" vertical="center" wrapText="1" indent="1"/>
    </xf>
    <xf numFmtId="0" fontId="28" fillId="8" borderId="3" xfId="0" applyFont="1" applyFill="1" applyBorder="1" applyAlignment="1">
      <alignment horizontal="left" vertical="center" indent="5"/>
    </xf>
    <xf numFmtId="0" fontId="28" fillId="7" borderId="3" xfId="0" applyFont="1" applyFill="1" applyBorder="1" applyAlignment="1">
      <alignment horizontal="left" vertical="center" indent="5"/>
    </xf>
    <xf numFmtId="0" fontId="28" fillId="7" borderId="3" xfId="0" applyFont="1" applyFill="1" applyBorder="1" applyAlignment="1">
      <alignment horizontal="left" vertical="center" indent="7"/>
    </xf>
    <xf numFmtId="0" fontId="6" fillId="7" borderId="3" xfId="0" applyFont="1" applyFill="1" applyBorder="1" applyAlignment="1">
      <alignment horizontal="left" vertical="center" indent="1"/>
    </xf>
    <xf numFmtId="0" fontId="6" fillId="7" borderId="8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vertical="center" wrapText="1"/>
    </xf>
    <xf numFmtId="0" fontId="28" fillId="9" borderId="3" xfId="0" applyFont="1" applyFill="1" applyBorder="1" applyAlignment="1">
      <alignment horizontal="left" vertical="center" wrapText="1" indent="3"/>
    </xf>
    <xf numFmtId="0" fontId="28" fillId="9" borderId="3" xfId="0" applyFont="1" applyFill="1" applyBorder="1" applyAlignment="1">
      <alignment horizontal="left" vertical="center" wrapText="1" indent="6"/>
    </xf>
    <xf numFmtId="0" fontId="28" fillId="9" borderId="8" xfId="0" applyFont="1" applyFill="1" applyBorder="1" applyAlignment="1">
      <alignment horizontal="left" vertical="center" wrapText="1" indent="6"/>
    </xf>
    <xf numFmtId="0" fontId="28" fillId="9" borderId="8" xfId="0" applyFont="1" applyFill="1" applyBorder="1" applyAlignment="1">
      <alignment horizontal="left" vertical="center" wrapText="1" indent="3"/>
    </xf>
    <xf numFmtId="0" fontId="6" fillId="8" borderId="7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horizontal="left" vertical="center" wrapText="1" indent="3"/>
    </xf>
    <xf numFmtId="0" fontId="45" fillId="8" borderId="3" xfId="0" applyFont="1" applyFill="1" applyBorder="1" applyAlignment="1">
      <alignment horizontal="left" vertical="center" wrapText="1" indent="3"/>
    </xf>
    <xf numFmtId="0" fontId="45" fillId="3" borderId="3" xfId="0" applyFont="1" applyFill="1" applyBorder="1" applyAlignment="1">
      <alignment horizontal="left" vertical="center" wrapText="1" indent="3"/>
    </xf>
    <xf numFmtId="0" fontId="28" fillId="3" borderId="8" xfId="0" applyFont="1" applyFill="1" applyBorder="1" applyAlignment="1">
      <alignment horizontal="left" vertical="center" wrapText="1" indent="3"/>
    </xf>
    <xf numFmtId="0" fontId="28" fillId="3" borderId="3" xfId="0" applyFont="1" applyFill="1" applyBorder="1" applyAlignment="1">
      <alignment horizontal="left" vertical="center" wrapText="1" indent="6"/>
    </xf>
    <xf numFmtId="0" fontId="28" fillId="9" borderId="8" xfId="0" applyFont="1" applyFill="1" applyBorder="1" applyAlignment="1">
      <alignment horizontal="left" vertical="center" wrapText="1" indent="4"/>
    </xf>
    <xf numFmtId="0" fontId="6" fillId="8" borderId="7" xfId="0" applyFont="1" applyFill="1" applyBorder="1" applyAlignment="1">
      <alignment vertical="center" wrapText="1"/>
    </xf>
    <xf numFmtId="0" fontId="28" fillId="8" borderId="3" xfId="0" applyFont="1" applyFill="1" applyBorder="1" applyAlignment="1">
      <alignment horizontal="left" vertical="center" wrapText="1" indent="3"/>
    </xf>
    <xf numFmtId="0" fontId="6" fillId="8" borderId="3" xfId="0" applyFont="1" applyFill="1" applyBorder="1" applyAlignment="1">
      <alignment vertical="center" wrapText="1"/>
    </xf>
    <xf numFmtId="0" fontId="28" fillId="3" borderId="12" xfId="0" applyFont="1" applyFill="1" applyBorder="1" applyAlignment="1">
      <alignment horizontal="left" vertical="center" wrapText="1" indent="3"/>
    </xf>
    <xf numFmtId="0" fontId="28" fillId="3" borderId="3" xfId="0" applyFont="1" applyFill="1" applyBorder="1" applyAlignment="1">
      <alignment horizontal="left" vertical="center" wrapText="1" indent="8"/>
    </xf>
    <xf numFmtId="0" fontId="28" fillId="3" borderId="8" xfId="0" applyFont="1" applyFill="1" applyBorder="1" applyAlignment="1">
      <alignment horizontal="left" vertical="center" wrapText="1" indent="8"/>
    </xf>
    <xf numFmtId="0" fontId="6" fillId="7" borderId="3" xfId="0" applyFont="1" applyFill="1" applyBorder="1" applyAlignment="1">
      <alignment horizontal="left" vertical="center" wrapText="1" indent="1"/>
    </xf>
    <xf numFmtId="0" fontId="28" fillId="7" borderId="3" xfId="0" applyFont="1" applyFill="1" applyBorder="1" applyAlignment="1">
      <alignment horizontal="left" vertical="center" wrapText="1" indent="3"/>
    </xf>
    <xf numFmtId="0" fontId="28" fillId="7" borderId="8" xfId="0" applyFont="1" applyFill="1" applyBorder="1" applyAlignment="1">
      <alignment horizontal="left" vertical="center" wrapText="1" indent="7"/>
    </xf>
    <xf numFmtId="1" fontId="28" fillId="3" borderId="3" xfId="0" applyNumberFormat="1" applyFont="1" applyFill="1" applyBorder="1" applyAlignment="1">
      <alignment horizontal="left" vertical="center" wrapText="1" indent="3"/>
    </xf>
    <xf numFmtId="1" fontId="28" fillId="3" borderId="19" xfId="0" applyNumberFormat="1" applyFont="1" applyFill="1" applyBorder="1" applyAlignment="1">
      <alignment horizontal="left" vertical="center" wrapText="1" indent="3"/>
    </xf>
    <xf numFmtId="0" fontId="13" fillId="3" borderId="7" xfId="0" applyFont="1" applyFill="1" applyBorder="1" applyAlignment="1">
      <alignment vertical="center" wrapText="1"/>
    </xf>
    <xf numFmtId="0" fontId="28" fillId="3" borderId="8" xfId="0" applyFont="1" applyFill="1" applyBorder="1" applyAlignment="1">
      <alignment horizontal="left" vertical="center" wrapText="1" indent="6"/>
    </xf>
    <xf numFmtId="0" fontId="28" fillId="3" borderId="3" xfId="0" applyFont="1" applyFill="1" applyBorder="1" applyAlignment="1">
      <alignment horizontal="left" vertical="center" wrapText="1" indent="9"/>
    </xf>
    <xf numFmtId="0" fontId="6" fillId="3" borderId="3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21" fillId="7" borderId="7" xfId="0" applyFont="1" applyFill="1" applyBorder="1" applyAlignment="1">
      <alignment horizontal="left" vertical="center" wrapText="1" indent="5"/>
    </xf>
    <xf numFmtId="0" fontId="28" fillId="7" borderId="3" xfId="0" applyFont="1" applyFill="1" applyBorder="1" applyAlignment="1">
      <alignment horizontal="left" vertical="center" wrapText="1" indent="9"/>
    </xf>
    <xf numFmtId="0" fontId="6" fillId="7" borderId="12" xfId="0" applyFont="1" applyFill="1" applyBorder="1" applyAlignment="1">
      <alignment horizontal="left" vertical="center" wrapText="1"/>
    </xf>
    <xf numFmtId="0" fontId="28" fillId="7" borderId="8" xfId="0" applyFont="1" applyFill="1" applyBorder="1" applyAlignment="1">
      <alignment horizontal="left" vertical="center" wrapText="1" indent="9"/>
    </xf>
    <xf numFmtId="0" fontId="6" fillId="3" borderId="7" xfId="0" applyFont="1" applyFill="1" applyBorder="1" applyAlignment="1">
      <alignment vertical="center" wrapText="1"/>
    </xf>
    <xf numFmtId="0" fontId="28" fillId="8" borderId="8" xfId="0" applyFont="1" applyFill="1" applyBorder="1" applyAlignment="1">
      <alignment horizontal="left" vertical="center" wrapText="1" indent="6"/>
    </xf>
    <xf numFmtId="0" fontId="6" fillId="9" borderId="3" xfId="0" applyFont="1" applyFill="1" applyBorder="1" applyAlignment="1">
      <alignment vertical="center" wrapText="1"/>
    </xf>
    <xf numFmtId="0" fontId="28" fillId="9" borderId="7" xfId="0" applyFont="1" applyFill="1" applyBorder="1" applyAlignment="1">
      <alignment horizontal="left" vertical="center" wrapText="1" indent="6"/>
    </xf>
    <xf numFmtId="0" fontId="6" fillId="9" borderId="3" xfId="0" applyFont="1" applyFill="1" applyBorder="1" applyAlignment="1">
      <alignment horizontal="left" vertical="center" wrapText="1" indent="1"/>
    </xf>
    <xf numFmtId="0" fontId="28" fillId="3" borderId="3" xfId="0" applyFont="1" applyFill="1" applyBorder="1" applyAlignment="1">
      <alignment horizontal="left" vertical="center" wrapText="1" indent="2"/>
    </xf>
    <xf numFmtId="0" fontId="2" fillId="3" borderId="3" xfId="0" applyFont="1" applyFill="1" applyBorder="1" applyAlignment="1">
      <alignment vertical="center" wrapText="1"/>
    </xf>
    <xf numFmtId="49" fontId="16" fillId="3" borderId="2" xfId="0" applyNumberFormat="1" applyFont="1" applyFill="1" applyBorder="1" applyAlignment="1">
      <alignment horizontal="center" vertical="center"/>
    </xf>
    <xf numFmtId="49" fontId="16" fillId="10" borderId="2" xfId="0" applyNumberFormat="1" applyFont="1" applyFill="1" applyBorder="1" applyAlignment="1">
      <alignment horizontal="center" vertical="center"/>
    </xf>
    <xf numFmtId="49" fontId="46" fillId="3" borderId="2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49" fontId="16" fillId="3" borderId="6" xfId="0" applyNumberFormat="1" applyFont="1" applyFill="1" applyBorder="1" applyAlignment="1">
      <alignment horizontal="center" vertical="center"/>
    </xf>
    <xf numFmtId="1" fontId="33" fillId="4" borderId="6" xfId="0" applyNumberFormat="1" applyFont="1" applyFill="1" applyBorder="1" applyAlignment="1" applyProtection="1">
      <alignment horizontal="center" vertical="center"/>
      <protection locked="0"/>
    </xf>
    <xf numFmtId="1" fontId="10" fillId="5" borderId="6" xfId="0" applyNumberFormat="1" applyFont="1" applyFill="1" applyBorder="1" applyAlignment="1" applyProtection="1">
      <alignment horizontal="center" vertical="center"/>
      <protection locked="0"/>
    </xf>
    <xf numFmtId="167" fontId="21" fillId="3" borderId="6" xfId="0" applyNumberFormat="1" applyFont="1" applyFill="1" applyBorder="1" applyAlignment="1">
      <alignment horizontal="center" vertical="center"/>
    </xf>
    <xf numFmtId="164" fontId="21" fillId="8" borderId="2" xfId="0" applyNumberFormat="1" applyFont="1" applyFill="1" applyBorder="1" applyAlignment="1">
      <alignment horizontal="center" vertical="center"/>
    </xf>
    <xf numFmtId="49" fontId="47" fillId="3" borderId="5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left" vertical="center" indent="3"/>
    </xf>
    <xf numFmtId="49" fontId="16" fillId="10" borderId="6" xfId="0" applyNumberFormat="1" applyFont="1" applyFill="1" applyBorder="1" applyAlignment="1">
      <alignment horizontal="center" vertical="center"/>
    </xf>
    <xf numFmtId="49" fontId="16" fillId="10" borderId="4" xfId="0" applyNumberFormat="1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 wrapText="1"/>
    </xf>
    <xf numFmtId="49" fontId="46" fillId="3" borderId="6" xfId="0" applyNumberFormat="1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 wrapText="1"/>
    </xf>
    <xf numFmtId="1" fontId="5" fillId="10" borderId="2" xfId="0" applyNumberFormat="1" applyFont="1" applyFill="1" applyBorder="1" applyAlignment="1">
      <alignment horizontal="center" vertical="center" wrapText="1"/>
    </xf>
    <xf numFmtId="164" fontId="49" fillId="3" borderId="2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/>
    </xf>
    <xf numFmtId="0" fontId="22" fillId="3" borderId="6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 indent="3"/>
    </xf>
    <xf numFmtId="0" fontId="28" fillId="3" borderId="4" xfId="0" applyFont="1" applyFill="1" applyBorder="1" applyAlignment="1">
      <alignment horizontal="left" vertical="center" wrapText="1" indent="6"/>
    </xf>
    <xf numFmtId="0" fontId="6" fillId="3" borderId="8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3"/>
    </xf>
    <xf numFmtId="0" fontId="6" fillId="3" borderId="8" xfId="0" applyFont="1" applyFill="1" applyBorder="1" applyAlignment="1">
      <alignment horizontal="left" vertical="center" wrapText="1" indent="3"/>
    </xf>
    <xf numFmtId="0" fontId="37" fillId="3" borderId="3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28" fillId="3" borderId="8" xfId="0" applyFont="1" applyFill="1" applyBorder="1" applyAlignment="1">
      <alignment horizontal="left" vertical="center" wrapText="1" indent="4"/>
    </xf>
    <xf numFmtId="0" fontId="28" fillId="3" borderId="8" xfId="0" applyFont="1" applyFill="1" applyBorder="1" applyAlignment="1">
      <alignment horizontal="left" vertical="center" wrapText="1" indent="7"/>
    </xf>
    <xf numFmtId="0" fontId="6" fillId="3" borderId="7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 indent="5"/>
    </xf>
    <xf numFmtId="0" fontId="6" fillId="3" borderId="12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horizontal="left" vertical="center" wrapText="1" indent="9"/>
    </xf>
    <xf numFmtId="0" fontId="28" fillId="3" borderId="7" xfId="0" applyFont="1" applyFill="1" applyBorder="1" applyAlignment="1">
      <alignment horizontal="left" vertical="center" wrapText="1" indent="6"/>
    </xf>
    <xf numFmtId="0" fontId="6" fillId="3" borderId="3" xfId="0" applyFont="1" applyFill="1" applyBorder="1" applyAlignment="1">
      <alignment horizontal="left" vertical="center" wrapText="1" indent="1"/>
    </xf>
    <xf numFmtId="0" fontId="28" fillId="3" borderId="4" xfId="0" applyFont="1" applyFill="1" applyBorder="1" applyAlignment="1">
      <alignment horizontal="left" vertical="center" wrapText="1" indent="6"/>
    </xf>
    <xf numFmtId="0" fontId="22" fillId="12" borderId="2" xfId="0" applyFont="1" applyFill="1" applyBorder="1" applyAlignment="1">
      <alignment horizontal="left" vertical="center" wrapText="1"/>
    </xf>
    <xf numFmtId="49" fontId="34" fillId="3" borderId="0" xfId="0" applyNumberFormat="1" applyFont="1" applyFill="1" applyAlignment="1">
      <alignment horizontal="center" vertical="center"/>
    </xf>
    <xf numFmtId="49" fontId="34" fillId="3" borderId="2" xfId="0" applyNumberFormat="1" applyFont="1" applyFill="1" applyBorder="1" applyAlignment="1">
      <alignment horizontal="center" vertical="center"/>
    </xf>
    <xf numFmtId="49" fontId="50" fillId="3" borderId="5" xfId="0" applyNumberFormat="1" applyFont="1" applyFill="1" applyBorder="1" applyAlignment="1">
      <alignment horizontal="center" vertical="center"/>
    </xf>
    <xf numFmtId="49" fontId="34" fillId="3" borderId="6" xfId="0" applyNumberFormat="1" applyFont="1" applyFill="1" applyBorder="1" applyAlignment="1">
      <alignment horizontal="center" vertical="center"/>
    </xf>
    <xf numFmtId="49" fontId="34" fillId="3" borderId="4" xfId="0" applyNumberFormat="1" applyFont="1" applyFill="1" applyBorder="1" applyAlignment="1">
      <alignment horizontal="center" vertical="center"/>
    </xf>
    <xf numFmtId="49" fontId="34" fillId="10" borderId="6" xfId="0" applyNumberFormat="1" applyFont="1" applyFill="1" applyBorder="1" applyAlignment="1">
      <alignment horizontal="center" vertical="center"/>
    </xf>
    <xf numFmtId="49" fontId="34" fillId="10" borderId="2" xfId="0" applyNumberFormat="1" applyFont="1" applyFill="1" applyBorder="1" applyAlignment="1">
      <alignment horizontal="center" vertical="center"/>
    </xf>
    <xf numFmtId="49" fontId="34" fillId="10" borderId="4" xfId="0" applyNumberFormat="1" applyFont="1" applyFill="1" applyBorder="1" applyAlignment="1">
      <alignment horizontal="center" vertical="center"/>
    </xf>
    <xf numFmtId="49" fontId="51" fillId="3" borderId="6" xfId="0" applyNumberFormat="1" applyFont="1" applyFill="1" applyBorder="1" applyAlignment="1">
      <alignment horizontal="center" vertical="center"/>
    </xf>
    <xf numFmtId="49" fontId="51" fillId="3" borderId="2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left" vertical="center" wrapText="1"/>
    </xf>
    <xf numFmtId="0" fontId="52" fillId="12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13" borderId="7" xfId="0" applyFont="1" applyFill="1" applyBorder="1" applyAlignment="1">
      <alignment horizontal="left" vertical="center" wrapText="1"/>
    </xf>
    <xf numFmtId="0" fontId="29" fillId="13" borderId="6" xfId="0" applyFont="1" applyFill="1" applyBorder="1" applyAlignment="1">
      <alignment horizontal="left" vertical="center" wrapText="1"/>
    </xf>
    <xf numFmtId="0" fontId="29" fillId="14" borderId="6" xfId="0" applyFont="1" applyFill="1" applyBorder="1" applyAlignment="1">
      <alignment horizontal="left" vertical="center" wrapText="1"/>
    </xf>
    <xf numFmtId="0" fontId="28" fillId="14" borderId="7" xfId="0" applyFont="1" applyFill="1" applyBorder="1" applyAlignment="1">
      <alignment horizontal="left" indent="5"/>
    </xf>
    <xf numFmtId="0" fontId="28" fillId="10" borderId="7" xfId="0" applyFont="1" applyFill="1" applyBorder="1" applyAlignment="1">
      <alignment horizontal="left" indent="5"/>
    </xf>
    <xf numFmtId="0" fontId="13" fillId="10" borderId="7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6" fillId="13" borderId="3" xfId="0" applyFont="1" applyFill="1" applyBorder="1" applyAlignment="1">
      <alignment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left" vertical="center" wrapText="1"/>
    </xf>
    <xf numFmtId="0" fontId="28" fillId="10" borderId="7" xfId="0" applyFont="1" applyFill="1" applyBorder="1" applyAlignment="1">
      <alignment horizontal="left" wrapText="1" indent="5"/>
    </xf>
    <xf numFmtId="0" fontId="22" fillId="10" borderId="2" xfId="0" applyFont="1" applyFill="1" applyBorder="1" applyAlignment="1">
      <alignment horizontal="left" vertical="center" wrapText="1"/>
    </xf>
    <xf numFmtId="0" fontId="6" fillId="13" borderId="7" xfId="0" applyFont="1" applyFill="1" applyBorder="1" applyAlignment="1">
      <alignment vertical="center" wrapText="1"/>
    </xf>
    <xf numFmtId="0" fontId="28" fillId="13" borderId="3" xfId="0" applyFont="1" applyFill="1" applyBorder="1" applyAlignment="1">
      <alignment horizontal="left" vertical="center" indent="5"/>
    </xf>
    <xf numFmtId="0" fontId="7" fillId="11" borderId="7" xfId="0" applyFont="1" applyFill="1" applyBorder="1" applyAlignment="1">
      <alignment horizontal="left" vertical="center" wrapText="1"/>
    </xf>
    <xf numFmtId="0" fontId="22" fillId="13" borderId="2" xfId="0" applyFont="1" applyFill="1" applyBorder="1" applyAlignment="1">
      <alignment horizontal="left" vertical="center" wrapText="1"/>
    </xf>
    <xf numFmtId="0" fontId="28" fillId="13" borderId="3" xfId="0" applyFont="1" applyFill="1" applyBorder="1" applyAlignment="1">
      <alignment horizontal="left" vertical="center" indent="7"/>
    </xf>
    <xf numFmtId="0" fontId="28" fillId="10" borderId="3" xfId="0" applyFont="1" applyFill="1" applyBorder="1" applyAlignment="1">
      <alignment horizontal="left" vertical="center" indent="5"/>
    </xf>
    <xf numFmtId="0" fontId="6" fillId="13" borderId="7" xfId="0" applyFont="1" applyFill="1" applyBorder="1" applyAlignment="1">
      <alignment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left" vertical="center" wrapText="1"/>
    </xf>
    <xf numFmtId="0" fontId="53" fillId="3" borderId="7" xfId="0" applyFont="1" applyFill="1" applyBorder="1" applyAlignment="1">
      <alignment horizontal="left" vertical="center" wrapText="1"/>
    </xf>
    <xf numFmtId="0" fontId="6" fillId="13" borderId="8" xfId="0" applyFont="1" applyFill="1" applyBorder="1" applyAlignment="1">
      <alignment horizontal="left" vertical="center" indent="1"/>
    </xf>
    <xf numFmtId="0" fontId="5" fillId="13" borderId="2" xfId="0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30" fillId="13" borderId="4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left" vertical="center" wrapText="1"/>
    </xf>
    <xf numFmtId="0" fontId="54" fillId="3" borderId="7" xfId="0" applyFont="1" applyFill="1" applyBorder="1" applyAlignment="1">
      <alignment horizontal="left" vertical="center" wrapText="1"/>
    </xf>
    <xf numFmtId="0" fontId="28" fillId="13" borderId="3" xfId="0" applyFont="1" applyFill="1" applyBorder="1" applyAlignment="1">
      <alignment horizontal="left" vertical="center" wrapText="1" indent="3"/>
    </xf>
    <xf numFmtId="0" fontId="28" fillId="13" borderId="3" xfId="0" applyFont="1" applyFill="1" applyBorder="1" applyAlignment="1">
      <alignment horizontal="left" vertical="center" wrapText="1" indent="6"/>
    </xf>
    <xf numFmtId="0" fontId="26" fillId="13" borderId="2" xfId="0" applyFont="1" applyFill="1" applyBorder="1" applyAlignment="1">
      <alignment horizontal="center" vertical="center" wrapText="1"/>
    </xf>
    <xf numFmtId="0" fontId="53" fillId="13" borderId="7" xfId="0" applyFont="1" applyFill="1" applyBorder="1" applyAlignment="1">
      <alignment horizontal="left" vertical="center" wrapText="1"/>
    </xf>
    <xf numFmtId="0" fontId="28" fillId="10" borderId="12" xfId="0" applyFont="1" applyFill="1" applyBorder="1" applyAlignment="1">
      <alignment horizontal="left" vertical="center" wrapText="1" indent="3"/>
    </xf>
    <xf numFmtId="0" fontId="28" fillId="13" borderId="8" xfId="0" applyFont="1" applyFill="1" applyBorder="1" applyAlignment="1">
      <alignment horizontal="left" vertical="center" indent="3"/>
    </xf>
    <xf numFmtId="0" fontId="28" fillId="13" borderId="12" xfId="0" applyFont="1" applyFill="1" applyBorder="1" applyAlignment="1">
      <alignment horizontal="left" vertical="center" wrapText="1" indent="3"/>
    </xf>
    <xf numFmtId="0" fontId="22" fillId="13" borderId="6" xfId="0" applyFont="1" applyFill="1" applyBorder="1" applyAlignment="1">
      <alignment horizontal="left" vertical="center" wrapText="1"/>
    </xf>
    <xf numFmtId="0" fontId="53" fillId="3" borderId="2" xfId="0" applyFont="1" applyFill="1" applyBorder="1" applyAlignment="1">
      <alignment horizontal="left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left" vertical="center"/>
    </xf>
    <xf numFmtId="0" fontId="53" fillId="3" borderId="4" xfId="0" applyFont="1" applyFill="1" applyBorder="1" applyAlignment="1">
      <alignment horizontal="left" vertical="center" wrapText="1"/>
    </xf>
    <xf numFmtId="0" fontId="6" fillId="13" borderId="8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left" vertical="center" wrapText="1" indent="3"/>
    </xf>
    <xf numFmtId="0" fontId="5" fillId="10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left" vertical="center" wrapText="1"/>
    </xf>
    <xf numFmtId="0" fontId="54" fillId="15" borderId="7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left" vertical="center" wrapText="1" indent="3"/>
    </xf>
    <xf numFmtId="0" fontId="28" fillId="13" borderId="2" xfId="0" applyFont="1" applyFill="1" applyBorder="1" applyAlignment="1">
      <alignment horizontal="left" vertical="center" wrapText="1" indent="4"/>
    </xf>
    <xf numFmtId="0" fontId="6" fillId="13" borderId="3" xfId="0" applyFont="1" applyFill="1" applyBorder="1" applyAlignment="1">
      <alignment horizontal="left" vertical="center" wrapText="1" indent="1"/>
    </xf>
    <xf numFmtId="0" fontId="28" fillId="13" borderId="8" xfId="0" applyFont="1" applyFill="1" applyBorder="1" applyAlignment="1">
      <alignment horizontal="left" vertical="center" wrapText="1" indent="4"/>
    </xf>
    <xf numFmtId="0" fontId="28" fillId="10" borderId="8" xfId="0" applyFont="1" applyFill="1" applyBorder="1" applyAlignment="1">
      <alignment horizontal="left" vertical="center" wrapText="1" indent="3"/>
    </xf>
    <xf numFmtId="0" fontId="28" fillId="13" borderId="3" xfId="0" applyFont="1" applyFill="1" applyBorder="1" applyAlignment="1">
      <alignment horizontal="left" vertical="center" wrapText="1" indent="8"/>
    </xf>
    <xf numFmtId="0" fontId="28" fillId="13" borderId="8" xfId="0" applyFont="1" applyFill="1" applyBorder="1" applyAlignment="1">
      <alignment horizontal="left" vertical="center" wrapText="1" indent="8"/>
    </xf>
    <xf numFmtId="0" fontId="54" fillId="3" borderId="3" xfId="0" applyFont="1" applyFill="1" applyBorder="1" applyAlignment="1">
      <alignment horizontal="left" vertical="center" wrapText="1"/>
    </xf>
    <xf numFmtId="0" fontId="28" fillId="13" borderId="8" xfId="0" applyFont="1" applyFill="1" applyBorder="1" applyAlignment="1">
      <alignment horizontal="left" vertical="center" wrapText="1" indent="6"/>
    </xf>
    <xf numFmtId="0" fontId="26" fillId="13" borderId="6" xfId="0" applyFont="1" applyFill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left" vertical="center" wrapText="1"/>
    </xf>
    <xf numFmtId="0" fontId="26" fillId="13" borderId="6" xfId="0" applyFont="1" applyFill="1" applyBorder="1" applyAlignment="1">
      <alignment horizontal="left" vertical="center" wrapText="1"/>
    </xf>
    <xf numFmtId="0" fontId="3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vertical="center" wrapText="1"/>
    </xf>
    <xf numFmtId="1" fontId="28" fillId="13" borderId="3" xfId="0" applyNumberFormat="1" applyFont="1" applyFill="1" applyBorder="1" applyAlignment="1">
      <alignment horizontal="left" vertical="center" wrapText="1" indent="3"/>
    </xf>
    <xf numFmtId="1" fontId="28" fillId="13" borderId="19" xfId="0" applyNumberFormat="1" applyFont="1" applyFill="1" applyBorder="1" applyAlignment="1">
      <alignment horizontal="left" vertical="center" wrapText="1" indent="3"/>
    </xf>
    <xf numFmtId="0" fontId="53" fillId="13" borderId="2" xfId="0" applyFont="1" applyFill="1" applyBorder="1" applyAlignment="1">
      <alignment horizontal="left" vertical="center" wrapText="1"/>
    </xf>
    <xf numFmtId="0" fontId="13" fillId="13" borderId="7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left" vertical="center" wrapText="1" indent="2"/>
    </xf>
    <xf numFmtId="0" fontId="28" fillId="13" borderId="2" xfId="0" applyFont="1" applyFill="1" applyBorder="1" applyAlignment="1">
      <alignment horizontal="left" vertical="center" wrapText="1" indent="5"/>
    </xf>
    <xf numFmtId="0" fontId="6" fillId="13" borderId="2" xfId="0" applyFont="1" applyFill="1" applyBorder="1" applyAlignment="1">
      <alignment vertical="center" wrapText="1"/>
    </xf>
    <xf numFmtId="0" fontId="53" fillId="13" borderId="4" xfId="0" applyFont="1" applyFill="1" applyBorder="1" applyAlignment="1">
      <alignment horizontal="left" vertical="center" wrapText="1"/>
    </xf>
    <xf numFmtId="0" fontId="28" fillId="13" borderId="2" xfId="0" applyFont="1" applyFill="1" applyBorder="1" applyAlignment="1">
      <alignment horizontal="left" vertical="center" wrapText="1" indent="3"/>
    </xf>
    <xf numFmtId="0" fontId="55" fillId="13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166" fontId="5" fillId="3" borderId="10" xfId="0" applyNumberFormat="1" applyFont="1" applyFill="1" applyBorder="1" applyAlignment="1">
      <alignment horizontal="center" vertical="center" wrapText="1"/>
    </xf>
    <xf numFmtId="166" fontId="25" fillId="4" borderId="10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10" xfId="0" applyNumberFormat="1" applyFont="1" applyFill="1" applyBorder="1" applyAlignment="1" applyProtection="1">
      <alignment horizontal="center" vertical="center"/>
      <protection locked="0"/>
    </xf>
    <xf numFmtId="49" fontId="34" fillId="9" borderId="2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horizontal="center" vertical="center" wrapText="1"/>
    </xf>
    <xf numFmtId="166" fontId="5" fillId="9" borderId="4" xfId="0" applyNumberFormat="1" applyFont="1" applyFill="1" applyBorder="1" applyAlignment="1">
      <alignment horizontal="center" vertical="center" wrapText="1"/>
    </xf>
    <xf numFmtId="166" fontId="25" fillId="9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9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15" fillId="9" borderId="4" xfId="0" applyNumberFormat="1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left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6" fillId="9" borderId="0" xfId="0" applyFont="1" applyFill="1"/>
    <xf numFmtId="0" fontId="6" fillId="3" borderId="8" xfId="0" applyFont="1" applyFill="1" applyBorder="1" applyAlignment="1">
      <alignment horizontal="left" vertical="center" wrapText="1" indent="2"/>
    </xf>
    <xf numFmtId="1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quotePrefix="1" applyFont="1" applyFill="1" applyBorder="1" applyAlignment="1">
      <alignment vertical="center" wrapText="1"/>
    </xf>
    <xf numFmtId="1" fontId="12" fillId="3" borderId="6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left" vertical="center" wrapText="1" indent="3"/>
    </xf>
    <xf numFmtId="14" fontId="56" fillId="3" borderId="0" xfId="0" applyNumberFormat="1" applyFont="1" applyFill="1" applyAlignment="1">
      <alignment horizontal="center" vertical="center" wrapText="1"/>
    </xf>
    <xf numFmtId="164" fontId="21" fillId="4" borderId="10" xfId="0" applyNumberFormat="1" applyFont="1" applyFill="1" applyBorder="1" applyAlignment="1">
      <alignment horizontal="center" vertical="center"/>
    </xf>
    <xf numFmtId="164" fontId="21" fillId="9" borderId="5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1" fontId="6" fillId="11" borderId="2" xfId="0" applyNumberFormat="1" applyFont="1" applyFill="1" applyBorder="1" applyAlignment="1" applyProtection="1">
      <alignment horizontal="center" vertical="center"/>
      <protection locked="0"/>
    </xf>
    <xf numFmtId="1" fontId="6" fillId="11" borderId="4" xfId="0" applyNumberFormat="1" applyFont="1" applyFill="1" applyBorder="1" applyAlignment="1" applyProtection="1">
      <alignment horizontal="center" vertical="center"/>
      <protection locked="0"/>
    </xf>
    <xf numFmtId="167" fontId="28" fillId="3" borderId="2" xfId="0" applyNumberFormat="1" applyFont="1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>
      <alignment horizontal="left" vertical="center" wrapText="1"/>
    </xf>
    <xf numFmtId="0" fontId="12" fillId="3" borderId="0" xfId="0" applyFont="1" applyFill="1"/>
    <xf numFmtId="167" fontId="28" fillId="3" borderId="6" xfId="0" applyNumberFormat="1" applyFont="1" applyFill="1" applyBorder="1" applyAlignment="1" applyProtection="1">
      <alignment horizontal="center" vertical="center"/>
      <protection hidden="1"/>
    </xf>
    <xf numFmtId="166" fontId="5" fillId="3" borderId="6" xfId="0" applyNumberFormat="1" applyFont="1" applyFill="1" applyBorder="1" applyAlignment="1" applyProtection="1">
      <alignment horizontal="center" vertical="center"/>
      <protection hidden="1"/>
    </xf>
    <xf numFmtId="167" fontId="28" fillId="3" borderId="2" xfId="0" applyNumberFormat="1" applyFont="1" applyFill="1" applyBorder="1" applyAlignment="1" applyProtection="1">
      <alignment horizontal="center" vertical="center"/>
      <protection hidden="1"/>
    </xf>
    <xf numFmtId="1" fontId="6" fillId="3" borderId="6" xfId="0" applyNumberFormat="1" applyFont="1" applyFill="1" applyBorder="1" applyAlignment="1" applyProtection="1">
      <alignment horizontal="center" vertical="center"/>
      <protection hidden="1"/>
    </xf>
    <xf numFmtId="1" fontId="6" fillId="2" borderId="6" xfId="0" applyNumberFormat="1" applyFont="1" applyFill="1" applyBorder="1" applyAlignment="1" applyProtection="1">
      <alignment horizontal="center" vertical="center"/>
      <protection hidden="1"/>
    </xf>
    <xf numFmtId="1" fontId="6" fillId="2" borderId="2" xfId="0" applyNumberFormat="1" applyFont="1" applyFill="1" applyBorder="1" applyAlignment="1" applyProtection="1">
      <alignment horizontal="center" vertical="center"/>
      <protection hidden="1"/>
    </xf>
    <xf numFmtId="2" fontId="28" fillId="3" borderId="2" xfId="0" applyNumberFormat="1" applyFont="1" applyFill="1" applyBorder="1" applyAlignment="1" applyProtection="1">
      <alignment horizontal="center" vertical="center"/>
      <protection hidden="1"/>
    </xf>
    <xf numFmtId="1" fontId="6" fillId="3" borderId="2" xfId="0" applyNumberFormat="1" applyFont="1" applyFill="1" applyBorder="1" applyAlignment="1" applyProtection="1">
      <alignment horizontal="center" vertical="center"/>
      <protection hidden="1"/>
    </xf>
    <xf numFmtId="167" fontId="28" fillId="3" borderId="4" xfId="0" applyNumberFormat="1" applyFont="1" applyFill="1" applyBorder="1" applyAlignment="1" applyProtection="1">
      <alignment horizontal="center" vertical="center"/>
      <protection hidden="1"/>
    </xf>
    <xf numFmtId="2" fontId="28" fillId="3" borderId="6" xfId="0" applyNumberFormat="1" applyFont="1" applyFill="1" applyBorder="1" applyAlignment="1" applyProtection="1">
      <alignment horizontal="center" vertical="center"/>
      <protection hidden="1"/>
    </xf>
    <xf numFmtId="168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6" fillId="3" borderId="2" xfId="0" applyNumberFormat="1" applyFont="1" applyFill="1" applyBorder="1" applyAlignment="1" applyProtection="1">
      <alignment horizontal="center" vertical="center"/>
      <protection hidden="1"/>
    </xf>
    <xf numFmtId="167" fontId="21" fillId="3" borderId="6" xfId="0" applyNumberFormat="1" applyFont="1" applyFill="1" applyBorder="1" applyAlignment="1" applyProtection="1">
      <alignment horizontal="center" vertical="center"/>
      <protection hidden="1"/>
    </xf>
    <xf numFmtId="167" fontId="6" fillId="3" borderId="6" xfId="0" applyNumberFormat="1" applyFont="1" applyFill="1" applyBorder="1" applyAlignment="1" applyProtection="1">
      <alignment horizontal="center" vertical="center"/>
      <protection hidden="1"/>
    </xf>
    <xf numFmtId="49" fontId="34" fillId="3" borderId="0" xfId="0" applyNumberFormat="1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4" fontId="56" fillId="3" borderId="0" xfId="0" applyNumberFormat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164" fontId="7" fillId="3" borderId="0" xfId="0" applyNumberFormat="1" applyFont="1" applyFill="1" applyProtection="1">
      <protection hidden="1"/>
    </xf>
    <xf numFmtId="0" fontId="8" fillId="3" borderId="0" xfId="0" applyFont="1" applyFill="1" applyAlignment="1" applyProtection="1">
      <alignment horizontal="right"/>
      <protection hidden="1"/>
    </xf>
    <xf numFmtId="14" fontId="2" fillId="3" borderId="0" xfId="0" applyNumberFormat="1" applyFont="1" applyFill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6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Protection="1"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14" fillId="3" borderId="0" xfId="0" applyFont="1" applyFill="1" applyAlignment="1" applyProtection="1">
      <alignment horizontal="right"/>
      <protection hidden="1"/>
    </xf>
    <xf numFmtId="0" fontId="15" fillId="3" borderId="0" xfId="0" applyFont="1" applyFill="1" applyAlignment="1" applyProtection="1">
      <alignment horizontal="right"/>
      <protection hidden="1"/>
    </xf>
    <xf numFmtId="49" fontId="34" fillId="3" borderId="2" xfId="0" applyNumberFormat="1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0" fontId="20" fillId="3" borderId="2" xfId="0" applyFont="1" applyFill="1" applyBorder="1" applyAlignment="1" applyProtection="1">
      <alignment horizontal="center" vertical="center" wrapText="1"/>
      <protection hidden="1"/>
    </xf>
    <xf numFmtId="0" fontId="21" fillId="3" borderId="2" xfId="0" applyFont="1" applyFill="1" applyBorder="1" applyAlignment="1" applyProtection="1">
      <alignment horizontal="center" vertical="center"/>
      <protection hidden="1"/>
    </xf>
    <xf numFmtId="0" fontId="21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4" fillId="3" borderId="2" xfId="0" applyFont="1" applyFill="1" applyBorder="1" applyAlignment="1" applyProtection="1">
      <alignment horizontal="center" vertical="center" wrapText="1"/>
      <protection hidden="1"/>
    </xf>
    <xf numFmtId="0" fontId="25" fillId="3" borderId="2" xfId="0" applyFont="1" applyFill="1" applyBorder="1" applyAlignment="1" applyProtection="1">
      <alignment horizontal="center" vertical="center" wrapText="1"/>
      <protection hidden="1"/>
    </xf>
    <xf numFmtId="0" fontId="26" fillId="3" borderId="2" xfId="0" applyFont="1" applyFill="1" applyBorder="1" applyProtection="1">
      <protection hidden="1"/>
    </xf>
    <xf numFmtId="0" fontId="21" fillId="3" borderId="2" xfId="0" applyFont="1" applyFill="1" applyBorder="1" applyAlignment="1" applyProtection="1">
      <alignment vertical="center"/>
      <protection hidden="1"/>
    </xf>
    <xf numFmtId="0" fontId="15" fillId="3" borderId="2" xfId="0" applyFont="1" applyFill="1" applyBorder="1" applyProtection="1">
      <protection hidden="1"/>
    </xf>
    <xf numFmtId="0" fontId="22" fillId="3" borderId="2" xfId="0" applyFont="1" applyFill="1" applyBorder="1" applyAlignment="1" applyProtection="1">
      <alignment horizontal="left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" fontId="12" fillId="3" borderId="2" xfId="0" applyNumberFormat="1" applyFont="1" applyFill="1" applyBorder="1" applyAlignment="1" applyProtection="1">
      <alignment horizontal="center" vertical="center"/>
      <protection hidden="1"/>
    </xf>
    <xf numFmtId="164" fontId="21" fillId="3" borderId="2" xfId="0" applyNumberFormat="1" applyFont="1" applyFill="1" applyBorder="1" applyAlignment="1" applyProtection="1">
      <alignment horizontal="center" vertical="center"/>
      <protection hidden="1"/>
    </xf>
    <xf numFmtId="165" fontId="15" fillId="3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vertical="center" wrapText="1"/>
      <protection hidden="1"/>
    </xf>
    <xf numFmtId="0" fontId="27" fillId="3" borderId="4" xfId="0" applyFont="1" applyFill="1" applyBorder="1" applyAlignment="1" applyProtection="1">
      <alignment horizontal="center" vertical="center" wrapText="1"/>
      <protection hidden="1"/>
    </xf>
    <xf numFmtId="1" fontId="12" fillId="3" borderId="4" xfId="0" applyNumberFormat="1" applyFont="1" applyFill="1" applyBorder="1" applyAlignment="1" applyProtection="1">
      <alignment horizontal="center" vertical="center"/>
      <protection hidden="1"/>
    </xf>
    <xf numFmtId="164" fontId="21" fillId="3" borderId="4" xfId="0" applyNumberFormat="1" applyFont="1" applyFill="1" applyBorder="1" applyAlignment="1" applyProtection="1">
      <alignment horizontal="center" vertical="center"/>
      <protection hidden="1"/>
    </xf>
    <xf numFmtId="165" fontId="15" fillId="3" borderId="4" xfId="0" applyNumberFormat="1" applyFont="1" applyFill="1" applyBorder="1" applyAlignment="1" applyProtection="1">
      <alignment horizontal="center" vertical="center"/>
      <protection hidden="1"/>
    </xf>
    <xf numFmtId="0" fontId="22" fillId="3" borderId="4" xfId="0" applyFont="1" applyFill="1" applyBorder="1" applyAlignment="1" applyProtection="1">
      <alignment horizontal="left" vertical="center" wrapText="1"/>
      <protection hidden="1"/>
    </xf>
    <xf numFmtId="0" fontId="6" fillId="3" borderId="7" xfId="0" applyFont="1" applyFill="1" applyBorder="1" applyAlignment="1" applyProtection="1">
      <alignment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166" fontId="12" fillId="3" borderId="2" xfId="0" applyNumberFormat="1" applyFont="1" applyFill="1" applyBorder="1" applyAlignment="1" applyProtection="1">
      <alignment horizontal="center" vertical="center"/>
      <protection hidden="1"/>
    </xf>
    <xf numFmtId="164" fontId="21" fillId="3" borderId="6" xfId="0" applyNumberFormat="1" applyFont="1" applyFill="1" applyBorder="1" applyAlignment="1" applyProtection="1">
      <alignment horizontal="center" vertical="center"/>
      <protection hidden="1"/>
    </xf>
    <xf numFmtId="165" fontId="15" fillId="3" borderId="6" xfId="0" applyNumberFormat="1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3" borderId="8" xfId="0" applyFont="1" applyFill="1" applyBorder="1" applyAlignment="1" applyProtection="1">
      <alignment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166" fontId="12" fillId="3" borderId="4" xfId="0" applyNumberFormat="1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166" fontId="25" fillId="3" borderId="10" xfId="0" applyNumberFormat="1" applyFont="1" applyFill="1" applyBorder="1" applyAlignment="1" applyProtection="1">
      <alignment horizontal="center" vertical="center" wrapText="1"/>
      <protection hidden="1"/>
    </xf>
    <xf numFmtId="164" fontId="21" fillId="3" borderId="9" xfId="0" applyNumberFormat="1" applyFont="1" applyFill="1" applyBorder="1" applyAlignment="1" applyProtection="1">
      <alignment horizontal="center" vertical="center"/>
      <protection hidden="1"/>
    </xf>
    <xf numFmtId="165" fontId="15" fillId="3" borderId="10" xfId="0" applyNumberFormat="1" applyFont="1" applyFill="1" applyBorder="1" applyAlignment="1" applyProtection="1">
      <alignment horizontal="center" vertical="center"/>
      <protection hidden="1"/>
    </xf>
    <xf numFmtId="0" fontId="22" fillId="3" borderId="10" xfId="0" applyFont="1" applyFill="1" applyBorder="1" applyAlignment="1" applyProtection="1">
      <alignment horizontal="left" vertical="center" wrapText="1"/>
      <protection hidden="1"/>
    </xf>
    <xf numFmtId="0" fontId="8" fillId="3" borderId="4" xfId="0" applyFont="1" applyFill="1" applyBorder="1" applyAlignment="1" applyProtection="1">
      <alignment vertical="center" wrapText="1"/>
      <protection hidden="1"/>
    </xf>
    <xf numFmtId="166" fontId="25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1" fillId="3" borderId="5" xfId="0" applyNumberFormat="1" applyFont="1" applyFill="1" applyBorder="1" applyAlignment="1" applyProtection="1">
      <alignment horizontal="center" vertical="center"/>
      <protection hidden="1"/>
    </xf>
    <xf numFmtId="165" fontId="15" fillId="9" borderId="4" xfId="0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left" vertical="center" wrapText="1"/>
      <protection hidden="1"/>
    </xf>
    <xf numFmtId="167" fontId="2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29" fillId="3" borderId="6" xfId="0" applyFont="1" applyFill="1" applyBorder="1" applyAlignment="1" applyProtection="1">
      <alignment horizontal="left" vertical="center" wrapText="1"/>
      <protection hidden="1"/>
    </xf>
    <xf numFmtId="0" fontId="28" fillId="3" borderId="7" xfId="0" applyFont="1" applyFill="1" applyBorder="1" applyAlignment="1" applyProtection="1">
      <alignment horizontal="left" indent="5"/>
      <protection hidden="1"/>
    </xf>
    <xf numFmtId="0" fontId="30" fillId="3" borderId="2" xfId="0" applyFont="1" applyFill="1" applyBorder="1" applyAlignment="1" applyProtection="1">
      <alignment horizontal="center" vertical="center" wrapText="1"/>
      <protection hidden="1"/>
    </xf>
    <xf numFmtId="1" fontId="25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5" fillId="3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7" xfId="0" applyFont="1" applyFill="1" applyBorder="1" applyAlignment="1" applyProtection="1">
      <alignment horizontal="left" vertical="center" wrapText="1"/>
      <protection hidden="1"/>
    </xf>
    <xf numFmtId="166" fontId="25" fillId="3" borderId="6" xfId="0" applyNumberFormat="1" applyFont="1" applyFill="1" applyBorder="1" applyAlignment="1" applyProtection="1">
      <alignment horizontal="center" vertical="center"/>
      <protection hidden="1"/>
    </xf>
    <xf numFmtId="164" fontId="15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3" borderId="7" xfId="0" applyFont="1" applyFill="1" applyBorder="1" applyAlignment="1" applyProtection="1">
      <alignment horizontal="left" wrapText="1" indent="5"/>
      <protection hidden="1"/>
    </xf>
    <xf numFmtId="0" fontId="6" fillId="3" borderId="2" xfId="0" applyFont="1" applyFill="1" applyBorder="1" applyAlignment="1" applyProtection="1">
      <alignment vertical="center" wrapText="1"/>
      <protection hidden="1"/>
    </xf>
    <xf numFmtId="49" fontId="50" fillId="3" borderId="5" xfId="0" applyNumberFormat="1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1" fontId="25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21" fillId="3" borderId="5" xfId="0" applyNumberFormat="1" applyFont="1" applyFill="1" applyBorder="1" applyAlignment="1" applyProtection="1">
      <alignment horizontal="center" vertical="center"/>
      <protection hidden="1"/>
    </xf>
    <xf numFmtId="165" fontId="15" fillId="3" borderId="5" xfId="0" applyNumberFormat="1" applyFont="1" applyFill="1" applyBorder="1" applyAlignment="1" applyProtection="1">
      <alignment horizontal="center" vertical="center"/>
      <protection hidden="1"/>
    </xf>
    <xf numFmtId="0" fontId="22" fillId="3" borderId="5" xfId="0" applyFont="1" applyFill="1" applyBorder="1" applyAlignment="1" applyProtection="1">
      <alignment horizontal="left" vertical="center" wrapText="1"/>
      <protection hidden="1"/>
    </xf>
    <xf numFmtId="49" fontId="34" fillId="3" borderId="6" xfId="0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vertical="center" wrapText="1"/>
      <protection hidden="1"/>
    </xf>
    <xf numFmtId="1" fontId="2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167" fontId="2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2" fillId="3" borderId="2" xfId="0" applyFont="1" applyFill="1" applyBorder="1" applyAlignment="1" applyProtection="1">
      <alignment horizontal="left" vertical="center" wrapText="1"/>
      <protection hidden="1"/>
    </xf>
    <xf numFmtId="0" fontId="28" fillId="3" borderId="20" xfId="0" applyFont="1" applyFill="1" applyBorder="1" applyAlignment="1" applyProtection="1">
      <alignment horizontal="left" vertical="center" wrapText="1" indent="3"/>
      <protection hidden="1"/>
    </xf>
    <xf numFmtId="49" fontId="34" fillId="3" borderId="4" xfId="0" applyNumberFormat="1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left" vertical="center" wrapText="1" indent="3"/>
      <protection hidden="1"/>
    </xf>
    <xf numFmtId="0" fontId="30" fillId="3" borderId="4" xfId="0" applyFont="1" applyFill="1" applyBorder="1" applyAlignment="1" applyProtection="1">
      <alignment horizontal="center" vertical="center" wrapText="1"/>
      <protection hidden="1"/>
    </xf>
    <xf numFmtId="1" fontId="25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15" fillId="3" borderId="4" xfId="0" applyNumberFormat="1" applyFont="1" applyFill="1" applyBorder="1" applyAlignment="1" applyProtection="1">
      <alignment horizontal="center" vertical="center"/>
      <protection hidden="1"/>
    </xf>
    <xf numFmtId="0" fontId="6" fillId="3" borderId="7" xfId="0" quotePrefix="1" applyFont="1" applyFill="1" applyBorder="1" applyAlignment="1" applyProtection="1">
      <alignment vertical="center" wrapText="1"/>
      <protection hidden="1"/>
    </xf>
    <xf numFmtId="1" fontId="12" fillId="3" borderId="6" xfId="0" applyNumberFormat="1" applyFont="1" applyFill="1" applyBorder="1" applyAlignment="1" applyProtection="1">
      <alignment horizontal="center" vertical="center"/>
      <protection hidden="1"/>
    </xf>
    <xf numFmtId="0" fontId="32" fillId="3" borderId="6" xfId="0" applyFont="1" applyFill="1" applyBorder="1" applyAlignment="1" applyProtection="1">
      <alignment horizontal="left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 indent="2"/>
      <protection hidden="1"/>
    </xf>
    <xf numFmtId="0" fontId="6" fillId="3" borderId="8" xfId="0" applyFont="1" applyFill="1" applyBorder="1" applyAlignment="1" applyProtection="1">
      <alignment horizontal="left" vertical="center" wrapText="1" indent="2"/>
      <protection hidden="1"/>
    </xf>
    <xf numFmtId="0" fontId="30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 indent="1"/>
      <protection hidden="1"/>
    </xf>
    <xf numFmtId="0" fontId="6" fillId="3" borderId="3" xfId="0" applyFont="1" applyFill="1" applyBorder="1" applyAlignment="1" applyProtection="1">
      <alignment horizontal="left" vertical="center" wrapText="1" indent="3"/>
      <protection hidden="1"/>
    </xf>
    <xf numFmtId="0" fontId="6" fillId="3" borderId="8" xfId="0" applyFont="1" applyFill="1" applyBorder="1" applyAlignment="1" applyProtection="1">
      <alignment horizontal="left" vertical="center" wrapText="1" indent="3"/>
      <protection hidden="1"/>
    </xf>
    <xf numFmtId="0" fontId="28" fillId="3" borderId="21" xfId="0" applyFont="1" applyFill="1" applyBorder="1" applyAlignment="1" applyProtection="1">
      <alignment horizontal="left" vertical="center" indent="3"/>
      <protection hidden="1"/>
    </xf>
    <xf numFmtId="1" fontId="33" fillId="3" borderId="6" xfId="0" applyNumberFormat="1" applyFont="1" applyFill="1" applyBorder="1" applyAlignment="1" applyProtection="1">
      <alignment horizontal="center" vertical="center"/>
      <protection hidden="1"/>
    </xf>
    <xf numFmtId="167" fontId="21" fillId="3" borderId="6" xfId="0" applyNumberFormat="1" applyFont="1" applyFill="1" applyBorder="1" applyAlignment="1" applyProtection="1">
      <alignment horizontal="center" vertical="center"/>
      <protection hidden="1"/>
    </xf>
    <xf numFmtId="1" fontId="33" fillId="3" borderId="2" xfId="0" applyNumberFormat="1" applyFont="1" applyFill="1" applyBorder="1" applyAlignment="1" applyProtection="1">
      <alignment horizontal="center" vertical="center"/>
      <protection hidden="1"/>
    </xf>
    <xf numFmtId="167" fontId="21" fillId="3" borderId="2" xfId="0" applyNumberFormat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vertical="center" wrapText="1"/>
      <protection hidden="1"/>
    </xf>
    <xf numFmtId="0" fontId="28" fillId="3" borderId="20" xfId="0" applyFont="1" applyFill="1" applyBorder="1" applyAlignment="1" applyProtection="1">
      <alignment horizontal="left" vertical="center" indent="3"/>
      <protection hidden="1"/>
    </xf>
    <xf numFmtId="0" fontId="28" fillId="3" borderId="0" xfId="0" applyFont="1" applyFill="1" applyAlignment="1" applyProtection="1">
      <alignment horizontal="left" vertical="center" wrapText="1" indent="3"/>
      <protection hidden="1"/>
    </xf>
    <xf numFmtId="0" fontId="28" fillId="3" borderId="3" xfId="0" applyFont="1" applyFill="1" applyBorder="1" applyAlignment="1" applyProtection="1">
      <alignment horizontal="left" vertical="center" indent="5"/>
      <protection hidden="1"/>
    </xf>
    <xf numFmtId="0" fontId="28" fillId="3" borderId="3" xfId="0" applyFont="1" applyFill="1" applyBorder="1" applyAlignment="1" applyProtection="1">
      <alignment horizontal="left" vertical="center" indent="7"/>
      <protection hidden="1"/>
    </xf>
    <xf numFmtId="0" fontId="6" fillId="3" borderId="3" xfId="0" applyFont="1" applyFill="1" applyBorder="1" applyAlignment="1" applyProtection="1">
      <alignment horizontal="left" vertical="center" wrapText="1" indent="1"/>
      <protection hidden="1"/>
    </xf>
    <xf numFmtId="164" fontId="21" fillId="3" borderId="2" xfId="0" applyNumberFormat="1" applyFont="1" applyFill="1" applyBorder="1" applyAlignment="1" applyProtection="1">
      <alignment horizontal="center" vertical="center"/>
      <protection hidden="1"/>
    </xf>
    <xf numFmtId="0" fontId="29" fillId="3" borderId="2" xfId="0" applyFont="1" applyFill="1" applyBorder="1" applyAlignment="1" applyProtection="1">
      <alignment horizontal="left" vertical="center" wrapText="1"/>
      <protection hidden="1"/>
    </xf>
    <xf numFmtId="0" fontId="26" fillId="3" borderId="2" xfId="0" applyFont="1" applyFill="1" applyBorder="1" applyAlignment="1" applyProtection="1">
      <alignment horizontal="center" vertical="center" wrapText="1"/>
      <protection hidden="1"/>
    </xf>
    <xf numFmtId="2" fontId="2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indent="1"/>
      <protection hidden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28" fillId="3" borderId="3" xfId="0" applyFont="1" applyFill="1" applyBorder="1" applyAlignment="1" applyProtection="1">
      <alignment horizontal="left" vertical="center" wrapText="1" indent="3"/>
      <protection hidden="1"/>
    </xf>
    <xf numFmtId="0" fontId="28" fillId="3" borderId="3" xfId="0" applyFont="1" applyFill="1" applyBorder="1" applyAlignment="1" applyProtection="1">
      <alignment horizontal="left" vertical="center" wrapText="1" indent="6"/>
      <protection hidden="1"/>
    </xf>
    <xf numFmtId="0" fontId="28" fillId="3" borderId="8" xfId="0" applyFont="1" applyFill="1" applyBorder="1" applyAlignment="1" applyProtection="1">
      <alignment horizontal="left" vertical="center" wrapText="1" indent="6"/>
      <protection hidden="1"/>
    </xf>
    <xf numFmtId="0" fontId="28" fillId="3" borderId="8" xfId="0" applyFont="1" applyFill="1" applyBorder="1" applyAlignment="1" applyProtection="1">
      <alignment horizontal="left" vertical="center" wrapText="1" indent="3"/>
      <protection hidden="1"/>
    </xf>
    <xf numFmtId="0" fontId="28" fillId="3" borderId="12" xfId="0" applyFont="1" applyFill="1" applyBorder="1" applyAlignment="1" applyProtection="1">
      <alignment horizontal="left" vertical="center" wrapText="1" indent="3"/>
      <protection hidden="1"/>
    </xf>
    <xf numFmtId="0" fontId="28" fillId="3" borderId="8" xfId="0" applyFont="1" applyFill="1" applyBorder="1" applyAlignment="1" applyProtection="1">
      <alignment horizontal="left" vertical="center" indent="3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166" fontId="2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left" vertical="center" wrapText="1"/>
      <protection hidden="1"/>
    </xf>
    <xf numFmtId="0" fontId="34" fillId="3" borderId="2" xfId="0" applyFont="1" applyFill="1" applyBorder="1" applyAlignment="1" applyProtection="1">
      <alignment horizontal="left" vertical="center" wrapText="1"/>
      <protection hidden="1"/>
    </xf>
    <xf numFmtId="0" fontId="22" fillId="3" borderId="13" xfId="0" applyFont="1" applyFill="1" applyBorder="1" applyAlignment="1" applyProtection="1">
      <alignment vertical="center" wrapText="1"/>
      <protection hidden="1"/>
    </xf>
    <xf numFmtId="0" fontId="22" fillId="3" borderId="2" xfId="0" applyFont="1" applyFill="1" applyBorder="1" applyAlignment="1" applyProtection="1">
      <alignment vertical="center" wrapText="1"/>
      <protection hidden="1"/>
    </xf>
    <xf numFmtId="0" fontId="22" fillId="3" borderId="5" xfId="0" applyFont="1" applyFill="1" applyBorder="1" applyAlignment="1" applyProtection="1">
      <alignment vertical="center" wrapText="1"/>
      <protection hidden="1"/>
    </xf>
    <xf numFmtId="164" fontId="35" fillId="3" borderId="6" xfId="0" applyNumberFormat="1" applyFont="1" applyFill="1" applyBorder="1" applyAlignment="1" applyProtection="1">
      <alignment horizontal="center" vertical="top"/>
      <protection hidden="1"/>
    </xf>
    <xf numFmtId="164" fontId="35" fillId="3" borderId="2" xfId="0" applyNumberFormat="1" applyFont="1" applyFill="1" applyBorder="1" applyAlignment="1" applyProtection="1">
      <alignment horizontal="center" vertical="top"/>
      <protection hidden="1"/>
    </xf>
    <xf numFmtId="164" fontId="35" fillId="3" borderId="4" xfId="0" applyNumberFormat="1" applyFont="1" applyFill="1" applyBorder="1" applyAlignment="1" applyProtection="1">
      <alignment horizontal="center" vertical="top"/>
      <protection hidden="1"/>
    </xf>
    <xf numFmtId="0" fontId="32" fillId="3" borderId="1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28" fillId="3" borderId="2" xfId="0" applyFont="1" applyFill="1" applyBorder="1" applyAlignment="1" applyProtection="1">
      <alignment horizontal="left" vertical="center" wrapText="1" indent="3"/>
      <protection hidden="1"/>
    </xf>
    <xf numFmtId="0" fontId="28" fillId="3" borderId="2" xfId="0" applyFont="1" applyFill="1" applyBorder="1" applyAlignment="1" applyProtection="1">
      <alignment horizontal="left" vertical="center" wrapText="1" indent="4"/>
      <protection hidden="1"/>
    </xf>
    <xf numFmtId="0" fontId="28" fillId="3" borderId="8" xfId="0" applyFont="1" applyFill="1" applyBorder="1" applyAlignment="1" applyProtection="1">
      <alignment horizontal="left" vertical="center" wrapText="1" indent="4"/>
      <protection hidden="1"/>
    </xf>
    <xf numFmtId="0" fontId="28" fillId="3" borderId="3" xfId="0" applyFont="1" applyFill="1" applyBorder="1" applyAlignment="1" applyProtection="1">
      <alignment horizontal="left" vertical="center" wrapText="1" indent="8"/>
      <protection hidden="1"/>
    </xf>
    <xf numFmtId="0" fontId="28" fillId="3" borderId="8" xfId="0" applyFont="1" applyFill="1" applyBorder="1" applyAlignment="1" applyProtection="1">
      <alignment horizontal="left" vertical="center" wrapText="1" indent="8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2" fontId="25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28" fillId="3" borderId="3" xfId="0" applyNumberFormat="1" applyFont="1" applyFill="1" applyBorder="1" applyAlignment="1" applyProtection="1">
      <alignment horizontal="left" vertical="center" wrapText="1" indent="3"/>
      <protection hidden="1"/>
    </xf>
    <xf numFmtId="1" fontId="28" fillId="3" borderId="19" xfId="0" applyNumberFormat="1" applyFont="1" applyFill="1" applyBorder="1" applyAlignment="1" applyProtection="1">
      <alignment horizontal="left" vertical="center" wrapText="1" indent="3"/>
      <protection hidden="1"/>
    </xf>
    <xf numFmtId="0" fontId="13" fillId="3" borderId="7" xfId="0" applyFont="1" applyFill="1" applyBorder="1" applyAlignment="1" applyProtection="1">
      <alignment vertical="center" wrapText="1"/>
      <protection hidden="1"/>
    </xf>
    <xf numFmtId="168" fontId="25" fillId="3" borderId="6" xfId="0" applyNumberFormat="1" applyFont="1" applyFill="1" applyBorder="1" applyAlignment="1" applyProtection="1">
      <alignment horizontal="center" vertical="center" wrapText="1"/>
      <protection hidden="1"/>
    </xf>
    <xf numFmtId="168" fontId="6" fillId="3" borderId="6" xfId="0" applyNumberFormat="1" applyFont="1" applyFill="1" applyBorder="1" applyAlignment="1" applyProtection="1">
      <alignment horizontal="center" vertical="center" wrapText="1"/>
      <protection hidden="1"/>
    </xf>
    <xf numFmtId="168" fontId="10" fillId="3" borderId="6" xfId="0" applyNumberFormat="1" applyFont="1" applyFill="1" applyBorder="1" applyAlignment="1" applyProtection="1">
      <alignment horizontal="center" vertical="center" wrapText="1"/>
      <protection hidden="1"/>
    </xf>
    <xf numFmtId="169" fontId="2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2" fillId="3" borderId="6" xfId="0" applyFont="1" applyFill="1" applyBorder="1" applyAlignment="1" applyProtection="1">
      <alignment horizontal="left" vertical="center"/>
      <protection hidden="1"/>
    </xf>
    <xf numFmtId="0" fontId="28" fillId="3" borderId="3" xfId="0" applyFont="1" applyFill="1" applyBorder="1" applyAlignment="1" applyProtection="1">
      <alignment horizontal="left" vertical="center" wrapText="1" indent="9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64" fontId="21" fillId="3" borderId="6" xfId="0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left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165" fontId="15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3" borderId="7" xfId="0" applyFont="1" applyFill="1" applyBorder="1" applyAlignment="1" applyProtection="1">
      <alignment horizontal="left" vertical="center" wrapText="1" indent="5"/>
      <protection hidden="1"/>
    </xf>
    <xf numFmtId="0" fontId="15" fillId="3" borderId="6" xfId="0" applyFont="1" applyFill="1" applyBorder="1" applyAlignment="1" applyProtection="1">
      <alignment horizontal="left" vertical="center" wrapText="1"/>
      <protection hidden="1"/>
    </xf>
    <xf numFmtId="0" fontId="6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167" fontId="25" fillId="3" borderId="13" xfId="0" applyNumberFormat="1" applyFont="1" applyFill="1" applyBorder="1" applyAlignment="1" applyProtection="1">
      <alignment horizontal="center" vertical="center" wrapText="1"/>
      <protection hidden="1"/>
    </xf>
    <xf numFmtId="165" fontId="15" fillId="3" borderId="13" xfId="0" applyNumberFormat="1" applyFont="1" applyFill="1" applyBorder="1" applyAlignment="1" applyProtection="1">
      <alignment horizontal="center" vertical="center"/>
      <protection hidden="1"/>
    </xf>
    <xf numFmtId="0" fontId="28" fillId="3" borderId="8" xfId="0" applyFont="1" applyFill="1" applyBorder="1" applyAlignment="1" applyProtection="1">
      <alignment horizontal="left" vertical="center" wrapText="1" indent="9"/>
      <protection hidden="1"/>
    </xf>
    <xf numFmtId="0" fontId="15" fillId="3" borderId="4" xfId="0" applyFont="1" applyFill="1" applyBorder="1" applyAlignment="1" applyProtection="1">
      <alignment horizontal="left" vertical="center" wrapText="1"/>
      <protection hidden="1"/>
    </xf>
    <xf numFmtId="49" fontId="51" fillId="3" borderId="6" xfId="0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vertical="center" wrapText="1"/>
      <protection hidden="1"/>
    </xf>
    <xf numFmtId="49" fontId="51" fillId="3" borderId="2" xfId="0" applyNumberFormat="1" applyFont="1" applyFill="1" applyBorder="1" applyAlignment="1" applyProtection="1">
      <alignment horizontal="center" vertical="center"/>
      <protection hidden="1"/>
    </xf>
    <xf numFmtId="165" fontId="15" fillId="3" borderId="2" xfId="0" applyNumberFormat="1" applyFont="1" applyFill="1" applyBorder="1" applyAlignment="1" applyProtection="1">
      <alignment horizontal="center" vertical="center"/>
      <protection hidden="1"/>
    </xf>
    <xf numFmtId="0" fontId="28" fillId="3" borderId="7" xfId="0" applyFont="1" applyFill="1" applyBorder="1" applyAlignment="1" applyProtection="1">
      <alignment horizontal="left" vertical="center" wrapText="1" indent="6"/>
      <protection hidden="1"/>
    </xf>
    <xf numFmtId="0" fontId="28" fillId="3" borderId="4" xfId="0" applyFont="1" applyFill="1" applyBorder="1" applyAlignment="1" applyProtection="1">
      <alignment horizontal="left" vertical="center" wrapText="1" indent="6"/>
      <protection hidden="1"/>
    </xf>
    <xf numFmtId="0" fontId="6" fillId="3" borderId="0" xfId="0" applyFont="1" applyFill="1" applyAlignment="1" applyProtection="1">
      <alignment vertical="center" wrapText="1"/>
      <protection hidden="1"/>
    </xf>
    <xf numFmtId="0" fontId="28" fillId="3" borderId="2" xfId="0" applyFont="1" applyFill="1" applyBorder="1" applyAlignment="1" applyProtection="1">
      <alignment horizontal="left" vertical="center" wrapText="1" indent="3"/>
      <protection hidden="1"/>
    </xf>
    <xf numFmtId="0" fontId="28" fillId="3" borderId="4" xfId="0" applyFont="1" applyFill="1" applyBorder="1" applyAlignment="1" applyProtection="1">
      <alignment horizontal="left" vertical="center" wrapText="1" indent="6"/>
      <protection hidden="1"/>
    </xf>
    <xf numFmtId="0" fontId="28" fillId="3" borderId="2" xfId="0" applyFont="1" applyFill="1" applyBorder="1" applyAlignment="1" applyProtection="1">
      <alignment horizontal="left" vertical="center" wrapText="1" indent="5"/>
      <protection hidden="1"/>
    </xf>
    <xf numFmtId="0" fontId="28" fillId="3" borderId="3" xfId="0" applyFont="1" applyFill="1" applyBorder="1" applyAlignment="1" applyProtection="1">
      <alignment horizontal="left" vertical="center" wrapText="1" indent="2"/>
      <protection hidden="1"/>
    </xf>
    <xf numFmtId="0" fontId="48" fillId="3" borderId="2" xfId="0" applyFont="1" applyFill="1" applyBorder="1" applyAlignment="1" applyProtection="1">
      <alignment horizontal="center" vertical="center" wrapText="1"/>
      <protection hidden="1"/>
    </xf>
    <xf numFmtId="0" fontId="28" fillId="3" borderId="3" xfId="0" applyFont="1" applyFill="1" applyBorder="1" applyAlignment="1" applyProtection="1">
      <alignment horizontal="left" vertical="center" wrapText="1" indent="5"/>
      <protection hidden="1"/>
    </xf>
    <xf numFmtId="164" fontId="49" fillId="3" borderId="2" xfId="0" applyNumberFormat="1" applyFont="1" applyFill="1" applyBorder="1" applyAlignment="1" applyProtection="1">
      <alignment horizontal="center" vertical="center"/>
      <protection hidden="1"/>
    </xf>
    <xf numFmtId="0" fontId="22" fillId="3" borderId="2" xfId="0" applyFont="1" applyFill="1" applyBorder="1" applyAlignment="1" applyProtection="1">
      <alignment horizontal="left" vertical="center" wrapText="1" indent="2"/>
      <protection hidden="1"/>
    </xf>
    <xf numFmtId="0" fontId="28" fillId="3" borderId="2" xfId="0" applyFont="1" applyFill="1" applyBorder="1" applyAlignment="1" applyProtection="1">
      <alignment horizontal="left" vertical="center" wrapText="1" indent="9"/>
      <protection hidden="1"/>
    </xf>
    <xf numFmtId="0" fontId="6" fillId="3" borderId="4" xfId="0" applyFont="1" applyFill="1" applyBorder="1" applyAlignment="1" applyProtection="1">
      <alignment vertical="center"/>
      <protection hidden="1"/>
    </xf>
    <xf numFmtId="0" fontId="32" fillId="3" borderId="4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left" vertical="center" wrapText="1"/>
      <protection hidden="1"/>
    </xf>
    <xf numFmtId="0" fontId="26" fillId="3" borderId="4" xfId="0" applyFont="1" applyFill="1" applyBorder="1" applyAlignment="1" applyProtection="1">
      <alignment horizontal="center" vertical="center" wrapText="1"/>
      <protection hidden="1"/>
    </xf>
    <xf numFmtId="167" fontId="25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32" fillId="3" borderId="5" xfId="0" applyFont="1" applyFill="1" applyBorder="1" applyAlignment="1" applyProtection="1">
      <alignment horizontal="left" vertical="center" wrapText="1"/>
      <protection hidden="1"/>
    </xf>
    <xf numFmtId="0" fontId="22" fillId="3" borderId="6" xfId="0" applyFont="1" applyFill="1" applyBorder="1" applyAlignment="1" applyProtection="1">
      <alignment horizontal="left" vertical="center" wrapText="1"/>
      <protection hidden="1"/>
    </xf>
    <xf numFmtId="1" fontId="6" fillId="4" borderId="2" xfId="0" applyNumberFormat="1" applyFont="1" applyFill="1" applyBorder="1" applyAlignment="1" applyProtection="1">
      <alignment horizontal="center" vertical="center"/>
      <protection hidden="1"/>
    </xf>
    <xf numFmtId="1" fontId="6" fillId="4" borderId="4" xfId="0" applyNumberFormat="1" applyFont="1" applyFill="1" applyBorder="1" applyAlignment="1" applyProtection="1">
      <alignment horizontal="center" vertical="center"/>
      <protection hidden="1"/>
    </xf>
    <xf numFmtId="166" fontId="6" fillId="4" borderId="2" xfId="0" applyNumberFormat="1" applyFont="1" applyFill="1" applyBorder="1" applyAlignment="1" applyProtection="1">
      <alignment horizontal="center" vertical="center"/>
      <protection hidden="1"/>
    </xf>
    <xf numFmtId="166" fontId="6" fillId="4" borderId="4" xfId="0" applyNumberFormat="1" applyFont="1" applyFill="1" applyBorder="1" applyAlignment="1" applyProtection="1">
      <alignment horizontal="center" vertical="center"/>
      <protection hidden="1"/>
    </xf>
    <xf numFmtId="166" fontId="10" fillId="4" borderId="10" xfId="0" applyNumberFormat="1" applyFont="1" applyFill="1" applyBorder="1" applyAlignment="1" applyProtection="1">
      <alignment horizontal="center" vertical="center"/>
      <protection hidden="1"/>
    </xf>
    <xf numFmtId="166" fontId="10" fillId="4" borderId="4" xfId="0" applyNumberFormat="1" applyFont="1" applyFill="1" applyBorder="1" applyAlignment="1" applyProtection="1">
      <alignment horizontal="center" vertical="center"/>
      <protection hidden="1"/>
    </xf>
    <xf numFmtId="1" fontId="0" fillId="4" borderId="5" xfId="0" applyNumberFormat="1" applyFill="1" applyBorder="1" applyAlignment="1" applyProtection="1">
      <alignment horizontal="center" vertical="center"/>
      <protection hidden="1"/>
    </xf>
    <xf numFmtId="1" fontId="6" fillId="4" borderId="6" xfId="0" applyNumberFormat="1" applyFont="1" applyFill="1" applyBorder="1" applyAlignment="1" applyProtection="1">
      <alignment horizontal="center" vertical="center"/>
      <protection hidden="1"/>
    </xf>
    <xf numFmtId="1" fontId="6" fillId="4" borderId="5" xfId="0" applyNumberFormat="1" applyFont="1" applyFill="1" applyBorder="1" applyAlignment="1" applyProtection="1">
      <alignment horizontal="center" vertical="center"/>
      <protection hidden="1"/>
    </xf>
    <xf numFmtId="1" fontId="6" fillId="4" borderId="2" xfId="0" applyNumberFormat="1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22" fillId="3" borderId="13" xfId="0" applyFont="1" applyFill="1" applyBorder="1" applyAlignment="1" applyProtection="1">
      <alignment horizontal="left" vertical="center" wrapText="1"/>
      <protection hidden="1"/>
    </xf>
    <xf numFmtId="0" fontId="22" fillId="3" borderId="6" xfId="0" applyFont="1" applyFill="1" applyBorder="1" applyAlignment="1" applyProtection="1">
      <alignment horizontal="left" vertical="center" wrapText="1"/>
      <protection hidden="1"/>
    </xf>
    <xf numFmtId="0" fontId="57" fillId="3" borderId="13" xfId="0" applyFont="1" applyFill="1" applyBorder="1" applyAlignment="1" applyProtection="1">
      <alignment horizontal="left" vertical="center" wrapText="1"/>
      <protection hidden="1"/>
    </xf>
    <xf numFmtId="0" fontId="57" fillId="3" borderId="10" xfId="0" applyFont="1" applyFill="1" applyBorder="1" applyAlignment="1" applyProtection="1">
      <alignment horizontal="left" vertical="center" wrapText="1"/>
      <protection hidden="1"/>
    </xf>
    <xf numFmtId="0" fontId="57" fillId="3" borderId="6" xfId="0" applyFont="1" applyFill="1" applyBorder="1" applyAlignment="1" applyProtection="1">
      <alignment horizontal="left" vertical="center" wrapText="1"/>
      <protection hidden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6" fillId="3" borderId="1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64"/>
  <sheetViews>
    <sheetView tabSelected="1" view="pageBreakPreview" topLeftCell="A22" workbookViewId="0">
      <selection activeCell="D11" sqref="D11"/>
    </sheetView>
  </sheetViews>
  <sheetFormatPr defaultColWidth="9.140625" defaultRowHeight="15" x14ac:dyDescent="0.25"/>
  <cols>
    <col min="1" max="1" width="4.28515625" style="436" customWidth="1"/>
    <col min="2" max="2" width="78.42578125" style="11" customWidth="1"/>
    <col min="3" max="3" width="8.7109375" style="18" customWidth="1"/>
    <col min="4" max="4" width="11.140625" style="557" customWidth="1"/>
    <col min="5" max="5" width="8.7109375" style="11" customWidth="1"/>
    <col min="6" max="6" width="8.7109375" style="6" customWidth="1"/>
    <col min="7" max="7" width="4.42578125" style="14" hidden="1" customWidth="1"/>
    <col min="8" max="8" width="49.5703125" style="15" customWidth="1"/>
    <col min="9" max="9" width="8.140625" style="15" customWidth="1"/>
    <col min="10" max="10" width="6.5703125" style="257" hidden="1" customWidth="1"/>
    <col min="11" max="11" width="12.140625" style="25" hidden="1" customWidth="1"/>
    <col min="12" max="12" width="21.7109375" style="11" customWidth="1"/>
    <col min="13" max="13" width="9.140625" style="11"/>
  </cols>
  <sheetData>
    <row r="1" spans="1:11" ht="15.6" customHeight="1" x14ac:dyDescent="0.25">
      <c r="A1" s="572"/>
      <c r="B1" s="573" t="s">
        <v>0</v>
      </c>
      <c r="C1" s="574"/>
      <c r="D1" s="575"/>
      <c r="E1" s="576"/>
      <c r="F1" s="577"/>
      <c r="G1" s="578">
        <f>1/12*G3</f>
        <v>0.5</v>
      </c>
      <c r="H1" s="579" t="s">
        <v>1</v>
      </c>
      <c r="I1" s="9">
        <f>COUNTIF(I6:I308,"*")</f>
        <v>0</v>
      </c>
      <c r="J1" s="9">
        <f>COUNTIF(J6:J308,"1")</f>
        <v>50</v>
      </c>
      <c r="K1" s="10" t="s">
        <v>2</v>
      </c>
    </row>
    <row r="2" spans="1:11" ht="5.25" customHeight="1" x14ac:dyDescent="0.25">
      <c r="A2" s="572"/>
      <c r="B2" s="573"/>
      <c r="C2" s="580"/>
      <c r="D2" s="581"/>
      <c r="E2" s="582"/>
      <c r="F2" s="577"/>
      <c r="G2" s="583"/>
      <c r="H2" s="582"/>
      <c r="J2" s="16">
        <f>COUNTIF(J6:J308,"2")</f>
        <v>34</v>
      </c>
      <c r="K2" s="10" t="s">
        <v>3</v>
      </c>
    </row>
    <row r="3" spans="1:11" ht="12.75" customHeight="1" x14ac:dyDescent="0.25">
      <c r="A3" s="572"/>
      <c r="B3" s="584" t="s">
        <v>4</v>
      </c>
      <c r="C3" s="585"/>
      <c r="D3" s="586"/>
      <c r="E3" s="774" t="s">
        <v>5</v>
      </c>
      <c r="F3" s="587"/>
      <c r="G3" s="588">
        <v>6</v>
      </c>
      <c r="H3" s="589" t="s">
        <v>6</v>
      </c>
      <c r="J3" s="24">
        <f>J1+J2</f>
        <v>84</v>
      </c>
    </row>
    <row r="4" spans="1:11" ht="27" customHeight="1" x14ac:dyDescent="0.25">
      <c r="A4" s="590"/>
      <c r="B4" s="591" t="s">
        <v>7</v>
      </c>
      <c r="C4" s="592" t="s">
        <v>8</v>
      </c>
      <c r="D4" s="593" t="s">
        <v>9</v>
      </c>
      <c r="E4" s="594" t="s">
        <v>10</v>
      </c>
      <c r="F4" s="595" t="s">
        <v>11</v>
      </c>
      <c r="G4" s="596"/>
      <c r="H4" s="597" t="s">
        <v>12</v>
      </c>
      <c r="I4" s="34"/>
      <c r="J4" s="35"/>
      <c r="K4" s="36" t="s">
        <v>8</v>
      </c>
    </row>
    <row r="5" spans="1:11" s="44" customFormat="1" ht="7.5" customHeight="1" x14ac:dyDescent="0.2">
      <c r="A5" s="590"/>
      <c r="B5" s="598">
        <v>1</v>
      </c>
      <c r="C5" s="598">
        <v>2</v>
      </c>
      <c r="D5" s="599">
        <v>7</v>
      </c>
      <c r="E5" s="600"/>
      <c r="F5" s="601"/>
      <c r="G5" s="602"/>
      <c r="H5" s="603"/>
      <c r="I5" s="43"/>
      <c r="J5" s="35"/>
      <c r="K5" s="36">
        <v>2</v>
      </c>
    </row>
    <row r="6" spans="1:11" ht="16.899999999999999" customHeight="1" x14ac:dyDescent="0.25">
      <c r="A6" s="590">
        <v>1</v>
      </c>
      <c r="B6" s="604" t="s">
        <v>13</v>
      </c>
      <c r="C6" s="605" t="s">
        <v>14</v>
      </c>
      <c r="D6" s="606"/>
      <c r="E6" s="764"/>
      <c r="F6" s="607">
        <f t="shared" ref="F6:F16" si="0">IF(AND(D6&gt;0,D6&lt;&gt;"0"),E6/D6,0)</f>
        <v>0</v>
      </c>
      <c r="G6" s="608">
        <f t="shared" ref="G6:G14" si="1">IF(G$1&gt;0,(G$1-F6)/G$1,0)</f>
        <v>1</v>
      </c>
      <c r="H6" s="603"/>
      <c r="I6" s="42" t="s">
        <v>15</v>
      </c>
      <c r="J6" s="35">
        <v>1</v>
      </c>
      <c r="K6" s="36" t="s">
        <v>16</v>
      </c>
    </row>
    <row r="7" spans="1:11" ht="16.899999999999999" customHeight="1" x14ac:dyDescent="0.25">
      <c r="A7" s="590">
        <v>2</v>
      </c>
      <c r="B7" s="604" t="s">
        <v>17</v>
      </c>
      <c r="C7" s="609" t="s">
        <v>18</v>
      </c>
      <c r="D7" s="606"/>
      <c r="E7" s="764"/>
      <c r="F7" s="607">
        <f t="shared" si="0"/>
        <v>0</v>
      </c>
      <c r="G7" s="608">
        <f t="shared" si="1"/>
        <v>1</v>
      </c>
      <c r="H7" s="603"/>
      <c r="I7" s="42" t="s">
        <v>15</v>
      </c>
      <c r="J7" s="35">
        <v>1</v>
      </c>
      <c r="K7" s="36" t="s">
        <v>19</v>
      </c>
    </row>
    <row r="8" spans="1:11" ht="16.899999999999999" customHeight="1" x14ac:dyDescent="0.25">
      <c r="A8" s="590">
        <v>3</v>
      </c>
      <c r="B8" s="604" t="s">
        <v>20</v>
      </c>
      <c r="C8" s="609" t="s">
        <v>21</v>
      </c>
      <c r="D8" s="606"/>
      <c r="E8" s="764"/>
      <c r="F8" s="607">
        <f t="shared" si="0"/>
        <v>0</v>
      </c>
      <c r="G8" s="608">
        <f t="shared" si="1"/>
        <v>1</v>
      </c>
      <c r="H8" s="603"/>
      <c r="I8" s="42" t="s">
        <v>15</v>
      </c>
      <c r="J8" s="35">
        <v>1</v>
      </c>
      <c r="K8" s="36" t="s">
        <v>19</v>
      </c>
    </row>
    <row r="9" spans="1:11" ht="25.15" customHeight="1" x14ac:dyDescent="0.25">
      <c r="A9" s="590">
        <v>4</v>
      </c>
      <c r="B9" s="604" t="s">
        <v>22</v>
      </c>
      <c r="C9" s="609" t="s">
        <v>23</v>
      </c>
      <c r="D9" s="606"/>
      <c r="E9" s="764"/>
      <c r="F9" s="607">
        <f t="shared" si="0"/>
        <v>0</v>
      </c>
      <c r="G9" s="608">
        <f t="shared" si="1"/>
        <v>1</v>
      </c>
      <c r="H9" s="603"/>
      <c r="I9" s="42" t="s">
        <v>15</v>
      </c>
      <c r="J9" s="35">
        <v>1</v>
      </c>
      <c r="K9" s="36" t="s">
        <v>24</v>
      </c>
    </row>
    <row r="10" spans="1:11" ht="18.75" customHeight="1" x14ac:dyDescent="0.25">
      <c r="A10" s="590">
        <v>5</v>
      </c>
      <c r="B10" s="610" t="s">
        <v>25</v>
      </c>
      <c r="C10" s="611" t="s">
        <v>26</v>
      </c>
      <c r="D10" s="612"/>
      <c r="E10" s="765"/>
      <c r="F10" s="613">
        <f t="shared" si="0"/>
        <v>0</v>
      </c>
      <c r="G10" s="614">
        <f t="shared" si="1"/>
        <v>1</v>
      </c>
      <c r="H10" s="615"/>
      <c r="I10" s="59" t="s">
        <v>15</v>
      </c>
      <c r="J10" s="35">
        <v>1</v>
      </c>
      <c r="K10" s="36" t="s">
        <v>27</v>
      </c>
    </row>
    <row r="11" spans="1:11" ht="21" customHeight="1" x14ac:dyDescent="0.25">
      <c r="A11" s="590">
        <v>6</v>
      </c>
      <c r="B11" s="616" t="s">
        <v>28</v>
      </c>
      <c r="C11" s="617" t="s">
        <v>29</v>
      </c>
      <c r="D11" s="618">
        <v>34</v>
      </c>
      <c r="E11" s="766">
        <v>34</v>
      </c>
      <c r="F11" s="619">
        <f t="shared" si="0"/>
        <v>1</v>
      </c>
      <c r="G11" s="620">
        <f t="shared" si="1"/>
        <v>-1</v>
      </c>
      <c r="H11" s="763" t="s">
        <v>30</v>
      </c>
      <c r="I11" s="68" t="s">
        <v>15</v>
      </c>
      <c r="J11" s="35">
        <v>1</v>
      </c>
      <c r="K11" s="36" t="s">
        <v>29</v>
      </c>
    </row>
    <row r="12" spans="1:11" ht="20.45" customHeight="1" x14ac:dyDescent="0.25">
      <c r="A12" s="590">
        <v>7</v>
      </c>
      <c r="B12" s="621" t="s">
        <v>31</v>
      </c>
      <c r="C12" s="605" t="s">
        <v>29</v>
      </c>
      <c r="D12" s="618">
        <v>16.8</v>
      </c>
      <c r="E12" s="766">
        <v>16.806999999999999</v>
      </c>
      <c r="F12" s="619">
        <f t="shared" si="0"/>
        <v>1.000416666666667</v>
      </c>
      <c r="G12" s="608">
        <f t="shared" si="1"/>
        <v>-1.000833333333333</v>
      </c>
      <c r="H12" s="763" t="s">
        <v>30</v>
      </c>
      <c r="I12" s="43" t="s">
        <v>15</v>
      </c>
      <c r="J12" s="35">
        <v>1</v>
      </c>
      <c r="K12" s="36" t="s">
        <v>29</v>
      </c>
    </row>
    <row r="13" spans="1:11" ht="21" customHeight="1" x14ac:dyDescent="0.25">
      <c r="A13" s="590">
        <v>8</v>
      </c>
      <c r="B13" s="622" t="s">
        <v>32</v>
      </c>
      <c r="C13" s="623" t="s">
        <v>29</v>
      </c>
      <c r="D13" s="624">
        <v>15</v>
      </c>
      <c r="E13" s="767">
        <v>15</v>
      </c>
      <c r="F13" s="613">
        <f t="shared" si="0"/>
        <v>1</v>
      </c>
      <c r="G13" s="614">
        <f t="shared" si="1"/>
        <v>-1</v>
      </c>
      <c r="H13" s="615" t="s">
        <v>30</v>
      </c>
      <c r="I13" s="75" t="s">
        <v>15</v>
      </c>
      <c r="J13" s="35">
        <v>1</v>
      </c>
      <c r="K13" s="36" t="s">
        <v>29</v>
      </c>
    </row>
    <row r="14" spans="1:11" ht="20.45" customHeight="1" x14ac:dyDescent="0.25">
      <c r="A14" s="590">
        <v>9</v>
      </c>
      <c r="B14" s="625" t="s">
        <v>33</v>
      </c>
      <c r="C14" s="626" t="s">
        <v>34</v>
      </c>
      <c r="D14" s="627">
        <v>8920</v>
      </c>
      <c r="E14" s="768">
        <v>1344.2239999999999</v>
      </c>
      <c r="F14" s="628">
        <f t="shared" si="0"/>
        <v>0.15069775784753359</v>
      </c>
      <c r="G14" s="629">
        <f t="shared" si="1"/>
        <v>0.69860448430493283</v>
      </c>
      <c r="H14" s="630" t="s">
        <v>35</v>
      </c>
      <c r="I14" s="60" t="s">
        <v>15</v>
      </c>
      <c r="J14" s="111">
        <v>1</v>
      </c>
      <c r="K14" s="36" t="s">
        <v>34</v>
      </c>
    </row>
    <row r="15" spans="1:11" s="541" customFormat="1" ht="20.25" customHeight="1" x14ac:dyDescent="0.2">
      <c r="A15" s="590" t="s">
        <v>36</v>
      </c>
      <c r="B15" s="631" t="s">
        <v>37</v>
      </c>
      <c r="C15" s="623"/>
      <c r="D15" s="632">
        <v>545</v>
      </c>
      <c r="E15" s="769"/>
      <c r="F15" s="633">
        <f t="shared" si="0"/>
        <v>0</v>
      </c>
      <c r="G15" s="634"/>
      <c r="H15" s="615"/>
      <c r="I15" s="538"/>
      <c r="J15" s="539"/>
      <c r="K15" s="540"/>
    </row>
    <row r="16" spans="1:11" ht="10.9" customHeight="1" x14ac:dyDescent="0.25">
      <c r="A16" s="590" t="s">
        <v>38</v>
      </c>
      <c r="B16" s="635" t="s">
        <v>39</v>
      </c>
      <c r="C16" s="617" t="s">
        <v>40</v>
      </c>
      <c r="D16" s="636"/>
      <c r="E16" s="558"/>
      <c r="F16" s="619">
        <f t="shared" si="0"/>
        <v>0</v>
      </c>
      <c r="G16" s="620">
        <f>IF(G$1&gt;0,(G$1-F16)/G$1,0)</f>
        <v>1</v>
      </c>
      <c r="H16" s="637" t="s">
        <v>41</v>
      </c>
      <c r="I16" s="469" t="s">
        <v>42</v>
      </c>
      <c r="J16" s="84"/>
      <c r="K16" s="36" t="s">
        <v>43</v>
      </c>
    </row>
    <row r="17" spans="1:11" x14ac:dyDescent="0.25">
      <c r="A17" s="590"/>
      <c r="B17" s="638" t="s">
        <v>44</v>
      </c>
      <c r="C17" s="639" t="s">
        <v>40</v>
      </c>
      <c r="D17" s="640"/>
      <c r="E17" s="764"/>
      <c r="F17" s="607" t="s">
        <v>45</v>
      </c>
      <c r="G17" s="641" t="s">
        <v>45</v>
      </c>
      <c r="H17" s="603" t="s">
        <v>46</v>
      </c>
      <c r="I17" s="552"/>
      <c r="J17" s="84" t="s">
        <v>47</v>
      </c>
      <c r="K17" s="36"/>
    </row>
    <row r="18" spans="1:11" x14ac:dyDescent="0.25">
      <c r="A18" s="590"/>
      <c r="B18" s="638" t="s">
        <v>48</v>
      </c>
      <c r="C18" s="639" t="s">
        <v>49</v>
      </c>
      <c r="D18" s="640"/>
      <c r="E18" s="764"/>
      <c r="F18" s="607" t="s">
        <v>45</v>
      </c>
      <c r="G18" s="641" t="s">
        <v>45</v>
      </c>
      <c r="H18" s="603" t="s">
        <v>50</v>
      </c>
      <c r="I18" s="552"/>
      <c r="J18" s="84" t="s">
        <v>47</v>
      </c>
      <c r="K18" s="36"/>
    </row>
    <row r="19" spans="1:11" x14ac:dyDescent="0.25">
      <c r="A19" s="590" t="s">
        <v>51</v>
      </c>
      <c r="B19" s="635" t="s">
        <v>52</v>
      </c>
      <c r="C19" s="617" t="s">
        <v>40</v>
      </c>
      <c r="D19" s="636"/>
      <c r="E19" s="558"/>
      <c r="F19" s="619">
        <f>IF(AND(D19&gt;0,D19&lt;&gt;"0"),E19/D19,0)</f>
        <v>0</v>
      </c>
      <c r="G19" s="620">
        <f>IF(G$1&gt;0,(G$1-F19)/G$1,0)</f>
        <v>1</v>
      </c>
      <c r="H19" s="637" t="s">
        <v>41</v>
      </c>
      <c r="I19" s="469" t="s">
        <v>42</v>
      </c>
      <c r="J19" s="84"/>
      <c r="K19" s="36" t="s">
        <v>43</v>
      </c>
    </row>
    <row r="20" spans="1:11" x14ac:dyDescent="0.25">
      <c r="A20" s="590"/>
      <c r="B20" s="638" t="s">
        <v>53</v>
      </c>
      <c r="C20" s="639" t="s">
        <v>40</v>
      </c>
      <c r="D20" s="640"/>
      <c r="E20" s="764"/>
      <c r="F20" s="607" t="s">
        <v>45</v>
      </c>
      <c r="G20" s="641" t="s">
        <v>45</v>
      </c>
      <c r="H20" s="603" t="s">
        <v>54</v>
      </c>
      <c r="I20" s="552"/>
      <c r="J20" s="84" t="s">
        <v>47</v>
      </c>
      <c r="K20" s="36"/>
    </row>
    <row r="21" spans="1:11" x14ac:dyDescent="0.25">
      <c r="A21" s="590"/>
      <c r="B21" s="638" t="s">
        <v>55</v>
      </c>
      <c r="C21" s="639" t="s">
        <v>49</v>
      </c>
      <c r="D21" s="640"/>
      <c r="E21" s="764"/>
      <c r="F21" s="607" t="s">
        <v>45</v>
      </c>
      <c r="G21" s="641" t="s">
        <v>45</v>
      </c>
      <c r="H21" s="603" t="s">
        <v>56</v>
      </c>
      <c r="I21" s="552"/>
      <c r="J21" s="84" t="s">
        <v>47</v>
      </c>
      <c r="K21" s="36"/>
    </row>
    <row r="22" spans="1:11" x14ac:dyDescent="0.25">
      <c r="A22" s="590"/>
      <c r="B22" s="642" t="s">
        <v>57</v>
      </c>
      <c r="C22" s="617" t="s">
        <v>45</v>
      </c>
      <c r="D22" s="643"/>
      <c r="E22" s="559"/>
      <c r="F22" s="619"/>
      <c r="G22" s="644"/>
      <c r="H22" s="637" t="s">
        <v>58</v>
      </c>
      <c r="I22" s="552"/>
      <c r="J22" s="84"/>
      <c r="K22" s="36"/>
    </row>
    <row r="23" spans="1:11" x14ac:dyDescent="0.25">
      <c r="A23" s="590" t="s">
        <v>59</v>
      </c>
      <c r="B23" s="635" t="s">
        <v>60</v>
      </c>
      <c r="C23" s="617" t="s">
        <v>40</v>
      </c>
      <c r="D23" s="636"/>
      <c r="E23" s="558"/>
      <c r="F23" s="619">
        <f>IF(AND(D23&gt;0,D23&lt;&gt;"0"),E23/D23,0)</f>
        <v>0</v>
      </c>
      <c r="G23" s="620">
        <f>IF(G$1&gt;0,(G$1-F23)/G$1,0)</f>
        <v>1</v>
      </c>
      <c r="H23" s="637" t="s">
        <v>58</v>
      </c>
      <c r="I23" s="469" t="s">
        <v>42</v>
      </c>
      <c r="J23" s="84"/>
      <c r="K23" s="36" t="s">
        <v>43</v>
      </c>
    </row>
    <row r="24" spans="1:11" x14ac:dyDescent="0.25">
      <c r="A24" s="590"/>
      <c r="B24" s="638" t="s">
        <v>61</v>
      </c>
      <c r="C24" s="639" t="s">
        <v>40</v>
      </c>
      <c r="D24" s="640"/>
      <c r="E24" s="764"/>
      <c r="F24" s="607" t="s">
        <v>45</v>
      </c>
      <c r="G24" s="641" t="s">
        <v>45</v>
      </c>
      <c r="H24" s="603" t="s">
        <v>62</v>
      </c>
      <c r="I24" s="552"/>
      <c r="J24" s="84" t="s">
        <v>47</v>
      </c>
      <c r="K24" s="36"/>
    </row>
    <row r="25" spans="1:11" x14ac:dyDescent="0.25">
      <c r="A25" s="590"/>
      <c r="B25" s="638" t="s">
        <v>48</v>
      </c>
      <c r="C25" s="639" t="s">
        <v>49</v>
      </c>
      <c r="D25" s="640"/>
      <c r="E25" s="764"/>
      <c r="F25" s="607" t="s">
        <v>45</v>
      </c>
      <c r="G25" s="641" t="s">
        <v>45</v>
      </c>
      <c r="H25" s="603" t="s">
        <v>63</v>
      </c>
      <c r="I25" s="552"/>
      <c r="J25" s="84" t="s">
        <v>47</v>
      </c>
      <c r="K25" s="36"/>
    </row>
    <row r="26" spans="1:11" x14ac:dyDescent="0.25">
      <c r="A26" s="590" t="s">
        <v>64</v>
      </c>
      <c r="B26" s="635" t="s">
        <v>65</v>
      </c>
      <c r="C26" s="617" t="s">
        <v>40</v>
      </c>
      <c r="D26" s="636"/>
      <c r="E26" s="558"/>
      <c r="F26" s="619">
        <f>IF(AND(D26&gt;0,D26&lt;&gt;"0"),E26/D26,0)</f>
        <v>0</v>
      </c>
      <c r="G26" s="620">
        <f>IF(G$1&gt;0,(G$1-F26)/G$1,0)</f>
        <v>1</v>
      </c>
      <c r="H26" s="637" t="s">
        <v>58</v>
      </c>
      <c r="I26" s="469" t="s">
        <v>42</v>
      </c>
      <c r="J26" s="84"/>
      <c r="K26" s="36" t="s">
        <v>43</v>
      </c>
    </row>
    <row r="27" spans="1:11" x14ac:dyDescent="0.25">
      <c r="A27" s="590"/>
      <c r="B27" s="638" t="s">
        <v>66</v>
      </c>
      <c r="C27" s="639" t="s">
        <v>40</v>
      </c>
      <c r="D27" s="640"/>
      <c r="E27" s="764"/>
      <c r="F27" s="607" t="s">
        <v>45</v>
      </c>
      <c r="G27" s="641" t="s">
        <v>45</v>
      </c>
      <c r="H27" s="603" t="s">
        <v>67</v>
      </c>
      <c r="I27" s="552"/>
      <c r="J27" s="84" t="s">
        <v>47</v>
      </c>
      <c r="K27" s="36"/>
    </row>
    <row r="28" spans="1:11" x14ac:dyDescent="0.25">
      <c r="A28" s="590"/>
      <c r="B28" s="638" t="s">
        <v>48</v>
      </c>
      <c r="C28" s="639" t="s">
        <v>49</v>
      </c>
      <c r="D28" s="640"/>
      <c r="E28" s="764"/>
      <c r="F28" s="607" t="s">
        <v>45</v>
      </c>
      <c r="G28" s="641" t="s">
        <v>45</v>
      </c>
      <c r="H28" s="603" t="s">
        <v>68</v>
      </c>
      <c r="I28" s="552"/>
      <c r="J28" s="84" t="s">
        <v>47</v>
      </c>
      <c r="K28" s="36"/>
    </row>
    <row r="29" spans="1:11" ht="25.15" customHeight="1" x14ac:dyDescent="0.25">
      <c r="A29" s="590" t="s">
        <v>69</v>
      </c>
      <c r="B29" s="621" t="s">
        <v>70</v>
      </c>
      <c r="C29" s="605" t="s">
        <v>40</v>
      </c>
      <c r="D29" s="636"/>
      <c r="E29" s="560"/>
      <c r="F29" s="607">
        <f>IF(AND(D29&gt;0,D29&lt;&gt;"0"),E29/D29,0)</f>
        <v>0</v>
      </c>
      <c r="G29" s="608">
        <f>IF(G$1&gt;0,(G$1-F29)/G$1,0)</f>
        <v>1</v>
      </c>
      <c r="H29" s="637" t="s">
        <v>71</v>
      </c>
      <c r="I29" s="469" t="s">
        <v>42</v>
      </c>
      <c r="J29" s="84"/>
      <c r="K29" s="36" t="s">
        <v>43</v>
      </c>
    </row>
    <row r="30" spans="1:11" ht="21" customHeight="1" x14ac:dyDescent="0.25">
      <c r="A30" s="590"/>
      <c r="B30" s="645" t="s">
        <v>72</v>
      </c>
      <c r="C30" s="639" t="s">
        <v>40</v>
      </c>
      <c r="D30" s="640"/>
      <c r="E30" s="764"/>
      <c r="F30" s="607"/>
      <c r="G30" s="608"/>
      <c r="H30" s="603" t="s">
        <v>73</v>
      </c>
      <c r="I30" s="552"/>
      <c r="J30" s="84"/>
      <c r="K30" s="36"/>
    </row>
    <row r="31" spans="1:11" ht="11.25" customHeight="1" x14ac:dyDescent="0.25">
      <c r="A31" s="590"/>
      <c r="B31" s="645" t="s">
        <v>74</v>
      </c>
      <c r="C31" s="639" t="s">
        <v>75</v>
      </c>
      <c r="D31" s="640"/>
      <c r="E31" s="764"/>
      <c r="F31" s="607" t="s">
        <v>45</v>
      </c>
      <c r="G31" s="641" t="s">
        <v>45</v>
      </c>
      <c r="H31" s="603" t="s">
        <v>76</v>
      </c>
      <c r="I31" s="552"/>
      <c r="J31" s="84" t="s">
        <v>47</v>
      </c>
      <c r="K31" s="36"/>
    </row>
    <row r="32" spans="1:11" ht="11.25" customHeight="1" x14ac:dyDescent="0.25">
      <c r="A32" s="590"/>
      <c r="B32" s="645" t="s">
        <v>77</v>
      </c>
      <c r="C32" s="639" t="s">
        <v>75</v>
      </c>
      <c r="D32" s="640"/>
      <c r="E32" s="764"/>
      <c r="F32" s="607" t="s">
        <v>45</v>
      </c>
      <c r="G32" s="641" t="s">
        <v>45</v>
      </c>
      <c r="H32" s="603" t="s">
        <v>78</v>
      </c>
      <c r="I32" s="552"/>
      <c r="J32" s="84" t="s">
        <v>47</v>
      </c>
      <c r="K32" s="36"/>
    </row>
    <row r="33" spans="1:20" ht="10.9" customHeight="1" x14ac:dyDescent="0.25">
      <c r="A33" s="590"/>
      <c r="B33" s="645" t="s">
        <v>79</v>
      </c>
      <c r="C33" s="639" t="s">
        <v>75</v>
      </c>
      <c r="D33" s="640"/>
      <c r="E33" s="764"/>
      <c r="F33" s="607" t="s">
        <v>45</v>
      </c>
      <c r="G33" s="641" t="s">
        <v>45</v>
      </c>
      <c r="H33" s="603" t="s">
        <v>80</v>
      </c>
      <c r="I33" s="60"/>
      <c r="J33" s="84" t="s">
        <v>47</v>
      </c>
      <c r="K33" s="36"/>
    </row>
    <row r="34" spans="1:20" ht="11.45" customHeight="1" x14ac:dyDescent="0.25">
      <c r="A34" s="590" t="s">
        <v>81</v>
      </c>
      <c r="B34" s="646" t="s">
        <v>82</v>
      </c>
      <c r="C34" s="609" t="s">
        <v>49</v>
      </c>
      <c r="D34" s="606"/>
      <c r="E34" s="764"/>
      <c r="F34" s="607" t="str">
        <f>IF(D34=0,"-",E34/D34)</f>
        <v>-</v>
      </c>
      <c r="G34" s="608" t="str">
        <f>IF(G$1&gt;0,(G$1-F34)/G$1,0)</f>
        <v>0</v>
      </c>
      <c r="H34" s="603"/>
      <c r="I34" s="60" t="s">
        <v>15</v>
      </c>
      <c r="J34" s="35">
        <v>1</v>
      </c>
      <c r="K34" s="36" t="s">
        <v>83</v>
      </c>
    </row>
    <row r="35" spans="1:20" s="312" customFormat="1" ht="14.25" customHeight="1" x14ac:dyDescent="0.25">
      <c r="A35" s="647" t="s">
        <v>84</v>
      </c>
      <c r="B35" s="648" t="s">
        <v>85</v>
      </c>
      <c r="C35" s="649" t="s">
        <v>86</v>
      </c>
      <c r="D35" s="650"/>
      <c r="E35" s="770"/>
      <c r="F35" s="651" t="str">
        <f>IF(D35=0,"-",E35/D35)</f>
        <v>-</v>
      </c>
      <c r="G35" s="652" t="str">
        <f>IF(G$1&gt;0,(G$1-F35)/G$1,0)</f>
        <v>0</v>
      </c>
      <c r="H35" s="653"/>
      <c r="I35" s="309" t="s">
        <v>15</v>
      </c>
      <c r="J35" s="310">
        <v>1</v>
      </c>
      <c r="K35" s="311" t="s">
        <v>83</v>
      </c>
    </row>
    <row r="36" spans="1:20" ht="17.45" customHeight="1" x14ac:dyDescent="0.25">
      <c r="A36" s="654" t="s">
        <v>87</v>
      </c>
      <c r="B36" s="655" t="s">
        <v>88</v>
      </c>
      <c r="C36" s="617" t="s">
        <v>75</v>
      </c>
      <c r="D36" s="656">
        <v>37</v>
      </c>
      <c r="E36" s="771">
        <v>37</v>
      </c>
      <c r="F36" s="619">
        <f>IF(AND(D36&gt;0,D36&lt;&gt;"0"),E36/D36,0)</f>
        <v>1</v>
      </c>
      <c r="G36" s="620">
        <f>IF(G$1&gt;0,(G$1-F36)/G$1,0)</f>
        <v>-1</v>
      </c>
      <c r="H36" s="763" t="s">
        <v>89</v>
      </c>
      <c r="I36" s="68" t="s">
        <v>90</v>
      </c>
      <c r="J36" s="84"/>
      <c r="K36" s="36" t="s">
        <v>91</v>
      </c>
    </row>
    <row r="37" spans="1:20" x14ac:dyDescent="0.25">
      <c r="A37" s="590" t="s">
        <v>92</v>
      </c>
      <c r="B37" s="657" t="s">
        <v>93</v>
      </c>
      <c r="C37" s="605" t="s">
        <v>75</v>
      </c>
      <c r="D37" s="640"/>
      <c r="E37" s="764"/>
      <c r="F37" s="607">
        <f>IF(AND(D37&gt;0,D37&lt;&gt;"0"),E37/D37,0)</f>
        <v>0</v>
      </c>
      <c r="G37" s="608">
        <f>IF(G$1&gt;0,(G$1-F37)/G$1,0)</f>
        <v>1</v>
      </c>
      <c r="H37" s="603" t="s">
        <v>94</v>
      </c>
      <c r="I37" s="42" t="s">
        <v>90</v>
      </c>
      <c r="J37" s="35"/>
      <c r="K37" s="36" t="s">
        <v>95</v>
      </c>
    </row>
    <row r="38" spans="1:20" ht="19.149999999999999" customHeight="1" x14ac:dyDescent="0.25">
      <c r="A38" s="590" t="s">
        <v>96</v>
      </c>
      <c r="B38" s="657" t="s">
        <v>97</v>
      </c>
      <c r="C38" s="605" t="s">
        <v>98</v>
      </c>
      <c r="D38" s="658">
        <v>65.5</v>
      </c>
      <c r="E38" s="558">
        <v>70.270270270270004</v>
      </c>
      <c r="F38" s="607">
        <f>IF(AND(D38&gt;0,D38&lt;&gt;"0"),E38/D38,0)</f>
        <v>1.0728285537445801</v>
      </c>
      <c r="G38" s="608">
        <f>IF(G$1&gt;0,(G$1-F38)/G$1,0)</f>
        <v>-1.1456571074891611</v>
      </c>
      <c r="H38" s="659" t="s">
        <v>99</v>
      </c>
      <c r="I38" s="42" t="s">
        <v>90</v>
      </c>
      <c r="J38" s="35"/>
      <c r="K38" s="36" t="s">
        <v>98</v>
      </c>
    </row>
    <row r="39" spans="1:20" x14ac:dyDescent="0.25">
      <c r="A39" s="590"/>
      <c r="B39" s="660" t="s">
        <v>100</v>
      </c>
      <c r="C39" s="639" t="s">
        <v>75</v>
      </c>
      <c r="D39" s="640"/>
      <c r="E39" s="764">
        <v>26</v>
      </c>
      <c r="F39" s="607" t="s">
        <v>45</v>
      </c>
      <c r="G39" s="641" t="s">
        <v>45</v>
      </c>
      <c r="H39" s="603" t="s">
        <v>101</v>
      </c>
      <c r="I39" s="42"/>
      <c r="J39" s="35" t="s">
        <v>47</v>
      </c>
      <c r="K39" s="36"/>
    </row>
    <row r="40" spans="1:20" ht="19.149999999999999" customHeight="1" x14ac:dyDescent="0.25">
      <c r="A40" s="590" t="s">
        <v>102</v>
      </c>
      <c r="B40" s="657" t="s">
        <v>103</v>
      </c>
      <c r="C40" s="605" t="s">
        <v>75</v>
      </c>
      <c r="D40" s="640">
        <v>47</v>
      </c>
      <c r="E40" s="764">
        <v>46</v>
      </c>
      <c r="F40" s="607">
        <f>IF(AND(D40&gt;0,D40&lt;&gt;"0"),E40/D40,0)</f>
        <v>0.97872340425531912</v>
      </c>
      <c r="G40" s="608">
        <f>IF(G$1&gt;0,(G$1-F40)/G$1,0)</f>
        <v>-0.95744680851063824</v>
      </c>
      <c r="H40" s="603" t="s">
        <v>104</v>
      </c>
      <c r="I40" s="42" t="s">
        <v>90</v>
      </c>
      <c r="J40" s="35"/>
      <c r="K40" s="36" t="s">
        <v>91</v>
      </c>
    </row>
    <row r="41" spans="1:20" ht="21.75" customHeight="1" x14ac:dyDescent="0.25">
      <c r="A41" s="590" t="s">
        <v>105</v>
      </c>
      <c r="B41" s="657" t="s">
        <v>106</v>
      </c>
      <c r="C41" s="605" t="s">
        <v>98</v>
      </c>
      <c r="D41" s="658">
        <v>76.5</v>
      </c>
      <c r="E41" s="560">
        <v>67.391304347825994</v>
      </c>
      <c r="F41" s="607">
        <f>IF(AND(D41&gt;0,D41&lt;&gt;"0"),E41/D41,0)</f>
        <v>0.88093208297811754</v>
      </c>
      <c r="G41" s="608">
        <f>IF(G$1&gt;0,(G$1-F41)/G$1,0)</f>
        <v>-0.76186416595623507</v>
      </c>
      <c r="H41" s="659" t="s">
        <v>107</v>
      </c>
      <c r="I41" s="42" t="s">
        <v>90</v>
      </c>
      <c r="J41" s="35"/>
      <c r="K41" s="36" t="s">
        <v>98</v>
      </c>
    </row>
    <row r="42" spans="1:20" ht="19.899999999999999" customHeight="1" x14ac:dyDescent="0.25">
      <c r="A42" s="661"/>
      <c r="B42" s="662" t="s">
        <v>108</v>
      </c>
      <c r="C42" s="663" t="s">
        <v>75</v>
      </c>
      <c r="D42" s="664"/>
      <c r="E42" s="765">
        <v>31</v>
      </c>
      <c r="F42" s="613" t="s">
        <v>45</v>
      </c>
      <c r="G42" s="665" t="s">
        <v>45</v>
      </c>
      <c r="H42" s="615" t="s">
        <v>109</v>
      </c>
      <c r="I42" s="42"/>
      <c r="J42" s="35" t="s">
        <v>47</v>
      </c>
      <c r="K42" s="36"/>
    </row>
    <row r="43" spans="1:20" ht="21" customHeight="1" x14ac:dyDescent="0.25">
      <c r="A43" s="654" t="s">
        <v>110</v>
      </c>
      <c r="B43" s="666" t="str">
        <f>"Количество медицинских специалистов, обучавшихся в рамках целевой подготовки, трудоустроившихся в " &amp;$B$3 &amp;" :"</f>
        <v>Количество медицинских специалистов, обучавшихся в рамках целевой подготовки, трудоустроившихся в ТОГБУЗ «Бюро судебно-медицинской экспертизы» :</v>
      </c>
      <c r="C43" s="617" t="s">
        <v>75</v>
      </c>
      <c r="D43" s="667">
        <v>0</v>
      </c>
      <c r="E43" s="561"/>
      <c r="F43" s="619">
        <f t="shared" ref="F43:F53" si="2">IF(AND(D43&gt;0,D43&lt;&gt;"0"),E43/D43,0)</f>
        <v>0</v>
      </c>
      <c r="G43" s="620">
        <f t="shared" ref="G43:G53" si="3">IF(G$1&gt;0,(G$1-F43)/G$1,0)</f>
        <v>1</v>
      </c>
      <c r="H43" s="668" t="s">
        <v>111</v>
      </c>
      <c r="I43" s="42" t="s">
        <v>90</v>
      </c>
      <c r="J43" s="35"/>
      <c r="K43" s="36"/>
    </row>
    <row r="44" spans="1:20" x14ac:dyDescent="0.25">
      <c r="A44" s="590" t="s">
        <v>112</v>
      </c>
      <c r="B44" s="669" t="s">
        <v>113</v>
      </c>
      <c r="C44" s="605" t="s">
        <v>75</v>
      </c>
      <c r="D44" s="640"/>
      <c r="E44" s="764"/>
      <c r="F44" s="607">
        <f t="shared" si="2"/>
        <v>0</v>
      </c>
      <c r="G44" s="608">
        <f t="shared" si="3"/>
        <v>1</v>
      </c>
      <c r="H44" s="603"/>
      <c r="I44" s="42" t="s">
        <v>90</v>
      </c>
      <c r="J44" s="35"/>
      <c r="K44" s="36" t="s">
        <v>75</v>
      </c>
    </row>
    <row r="45" spans="1:20" ht="10.9" customHeight="1" x14ac:dyDescent="0.25">
      <c r="A45" s="661" t="s">
        <v>114</v>
      </c>
      <c r="B45" s="670" t="s">
        <v>115</v>
      </c>
      <c r="C45" s="623" t="s">
        <v>75</v>
      </c>
      <c r="D45" s="664"/>
      <c r="E45" s="765"/>
      <c r="F45" s="613">
        <f t="shared" si="2"/>
        <v>0</v>
      </c>
      <c r="G45" s="614">
        <f t="shared" si="3"/>
        <v>1</v>
      </c>
      <c r="H45" s="615"/>
      <c r="I45" s="42" t="s">
        <v>90</v>
      </c>
      <c r="J45" s="35"/>
      <c r="K45" s="36" t="s">
        <v>75</v>
      </c>
    </row>
    <row r="46" spans="1:20" ht="22.5" customHeight="1" x14ac:dyDescent="0.25">
      <c r="A46" s="654" t="s">
        <v>116</v>
      </c>
      <c r="B46" s="616" t="s">
        <v>117</v>
      </c>
      <c r="C46" s="671" t="s">
        <v>75</v>
      </c>
      <c r="D46" s="667">
        <v>19</v>
      </c>
      <c r="E46" s="562">
        <v>19</v>
      </c>
      <c r="F46" s="619">
        <f t="shared" si="2"/>
        <v>1</v>
      </c>
      <c r="G46" s="620">
        <f t="shared" si="3"/>
        <v>-1</v>
      </c>
      <c r="H46" s="668" t="s">
        <v>118</v>
      </c>
      <c r="I46" s="59" t="s">
        <v>119</v>
      </c>
      <c r="J46" s="246">
        <v>1</v>
      </c>
    </row>
    <row r="47" spans="1:20" s="25" customFormat="1" ht="13.5" customHeight="1" x14ac:dyDescent="0.2">
      <c r="A47" s="590" t="s">
        <v>120</v>
      </c>
      <c r="B47" s="672" t="s">
        <v>121</v>
      </c>
      <c r="C47" s="639" t="s">
        <v>75</v>
      </c>
      <c r="D47" s="606">
        <v>14</v>
      </c>
      <c r="E47" s="563">
        <v>14</v>
      </c>
      <c r="F47" s="607">
        <f t="shared" si="2"/>
        <v>1</v>
      </c>
      <c r="G47" s="608">
        <f t="shared" si="3"/>
        <v>-1</v>
      </c>
      <c r="H47" s="659" t="s">
        <v>122</v>
      </c>
      <c r="I47" s="59" t="s">
        <v>119</v>
      </c>
      <c r="J47" s="246">
        <v>1</v>
      </c>
      <c r="L47" s="11"/>
      <c r="M47" s="11"/>
      <c r="N47" s="11"/>
      <c r="O47" s="11"/>
      <c r="P47" s="11"/>
      <c r="Q47" s="11"/>
      <c r="R47" s="11"/>
      <c r="S47" s="11"/>
      <c r="T47" s="11"/>
    </row>
    <row r="48" spans="1:20" s="25" customFormat="1" ht="11.45" customHeight="1" x14ac:dyDescent="0.2">
      <c r="A48" s="590" t="s">
        <v>123</v>
      </c>
      <c r="B48" s="673" t="s">
        <v>124</v>
      </c>
      <c r="C48" s="639" t="s">
        <v>75</v>
      </c>
      <c r="D48" s="640">
        <v>14</v>
      </c>
      <c r="E48" s="764">
        <v>14</v>
      </c>
      <c r="F48" s="607">
        <f t="shared" si="2"/>
        <v>1</v>
      </c>
      <c r="G48" s="608">
        <f t="shared" si="3"/>
        <v>-1</v>
      </c>
      <c r="H48" s="603"/>
      <c r="I48" s="59" t="s">
        <v>119</v>
      </c>
      <c r="J48" s="246">
        <v>1</v>
      </c>
      <c r="L48" s="11"/>
      <c r="M48" s="11"/>
      <c r="N48" s="11"/>
      <c r="O48" s="11"/>
      <c r="P48" s="11"/>
      <c r="Q48" s="11"/>
      <c r="R48" s="11"/>
      <c r="S48" s="11"/>
      <c r="T48" s="11"/>
    </row>
    <row r="49" spans="1:20" s="25" customFormat="1" ht="11.45" customHeight="1" x14ac:dyDescent="0.2">
      <c r="A49" s="590" t="s">
        <v>125</v>
      </c>
      <c r="B49" s="673" t="s">
        <v>126</v>
      </c>
      <c r="C49" s="639" t="s">
        <v>75</v>
      </c>
      <c r="D49" s="640">
        <v>0</v>
      </c>
      <c r="E49" s="764"/>
      <c r="F49" s="607">
        <f t="shared" si="2"/>
        <v>0</v>
      </c>
      <c r="G49" s="608">
        <f t="shared" si="3"/>
        <v>1</v>
      </c>
      <c r="H49" s="603"/>
      <c r="I49" s="59" t="s">
        <v>119</v>
      </c>
      <c r="J49" s="246">
        <v>1</v>
      </c>
      <c r="L49" s="11"/>
      <c r="M49" s="11"/>
      <c r="N49" s="11"/>
      <c r="O49" s="11"/>
      <c r="P49" s="11"/>
      <c r="Q49" s="11"/>
      <c r="R49" s="11"/>
      <c r="S49" s="11"/>
      <c r="T49" s="11"/>
    </row>
    <row r="50" spans="1:20" s="25" customFormat="1" ht="23.25" customHeight="1" x14ac:dyDescent="0.2">
      <c r="A50" s="590" t="s">
        <v>127</v>
      </c>
      <c r="B50" s="672" t="s">
        <v>128</v>
      </c>
      <c r="C50" s="639" t="s">
        <v>75</v>
      </c>
      <c r="D50" s="606">
        <v>5</v>
      </c>
      <c r="E50" s="563">
        <v>5</v>
      </c>
      <c r="F50" s="607">
        <f t="shared" si="2"/>
        <v>1</v>
      </c>
      <c r="G50" s="608">
        <f t="shared" si="3"/>
        <v>-1</v>
      </c>
      <c r="H50" s="659" t="s">
        <v>129</v>
      </c>
      <c r="I50" s="59" t="s">
        <v>119</v>
      </c>
      <c r="J50" s="246">
        <v>1</v>
      </c>
      <c r="L50" s="11"/>
      <c r="M50" s="11"/>
      <c r="N50" s="11"/>
      <c r="O50" s="11"/>
      <c r="P50" s="11"/>
      <c r="Q50" s="11"/>
      <c r="R50" s="11"/>
      <c r="S50" s="11"/>
      <c r="T50" s="11"/>
    </row>
    <row r="51" spans="1:20" s="25" customFormat="1" ht="11.45" customHeight="1" x14ac:dyDescent="0.2">
      <c r="A51" s="590" t="s">
        <v>130</v>
      </c>
      <c r="B51" s="673" t="s">
        <v>131</v>
      </c>
      <c r="C51" s="639" t="s">
        <v>75</v>
      </c>
      <c r="D51" s="640">
        <v>5</v>
      </c>
      <c r="E51" s="764">
        <v>5</v>
      </c>
      <c r="F51" s="607">
        <f t="shared" si="2"/>
        <v>1</v>
      </c>
      <c r="G51" s="608">
        <f t="shared" si="3"/>
        <v>-1</v>
      </c>
      <c r="H51" s="603"/>
      <c r="I51" s="59" t="s">
        <v>119</v>
      </c>
      <c r="J51" s="246">
        <v>1</v>
      </c>
      <c r="L51" s="11"/>
      <c r="M51" s="11"/>
      <c r="N51" s="11"/>
      <c r="O51" s="11"/>
      <c r="P51" s="11"/>
      <c r="Q51" s="11"/>
      <c r="R51" s="11"/>
      <c r="S51" s="11"/>
      <c r="T51" s="11"/>
    </row>
    <row r="52" spans="1:20" s="25" customFormat="1" ht="16.5" customHeight="1" x14ac:dyDescent="0.2">
      <c r="A52" s="661" t="s">
        <v>132</v>
      </c>
      <c r="B52" s="674" t="s">
        <v>133</v>
      </c>
      <c r="C52" s="663" t="s">
        <v>75</v>
      </c>
      <c r="D52" s="664">
        <v>0</v>
      </c>
      <c r="E52" s="765"/>
      <c r="F52" s="613">
        <f t="shared" si="2"/>
        <v>0</v>
      </c>
      <c r="G52" s="614">
        <f t="shared" si="3"/>
        <v>1</v>
      </c>
      <c r="H52" s="615"/>
      <c r="I52" s="59" t="s">
        <v>119</v>
      </c>
      <c r="J52" s="246">
        <v>1</v>
      </c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0.9" customHeight="1" x14ac:dyDescent="0.25">
      <c r="A53" s="654" t="s">
        <v>134</v>
      </c>
      <c r="B53" s="657" t="s">
        <v>135</v>
      </c>
      <c r="C53" s="605" t="s">
        <v>98</v>
      </c>
      <c r="D53" s="658">
        <v>3</v>
      </c>
      <c r="E53" s="560"/>
      <c r="F53" s="607">
        <f t="shared" si="2"/>
        <v>0</v>
      </c>
      <c r="G53" s="608">
        <f t="shared" si="3"/>
        <v>1</v>
      </c>
      <c r="H53" s="659" t="s">
        <v>136</v>
      </c>
      <c r="I53" s="42" t="s">
        <v>90</v>
      </c>
      <c r="J53" s="35"/>
      <c r="K53" s="36" t="s">
        <v>98</v>
      </c>
    </row>
    <row r="54" spans="1:20" x14ac:dyDescent="0.25">
      <c r="A54" s="590"/>
      <c r="B54" s="660" t="s">
        <v>137</v>
      </c>
      <c r="C54" s="671" t="s">
        <v>75</v>
      </c>
      <c r="D54" s="656"/>
      <c r="E54" s="771"/>
      <c r="F54" s="619" t="s">
        <v>45</v>
      </c>
      <c r="G54" s="644" t="s">
        <v>45</v>
      </c>
      <c r="H54" s="763"/>
      <c r="I54" s="42"/>
      <c r="J54" s="35" t="s">
        <v>47</v>
      </c>
      <c r="K54" s="36"/>
    </row>
    <row r="55" spans="1:20" ht="10.9" customHeight="1" x14ac:dyDescent="0.25">
      <c r="A55" s="661"/>
      <c r="B55" s="675" t="s">
        <v>138</v>
      </c>
      <c r="C55" s="663" t="s">
        <v>75</v>
      </c>
      <c r="D55" s="664"/>
      <c r="E55" s="765"/>
      <c r="F55" s="613" t="s">
        <v>45</v>
      </c>
      <c r="G55" s="665" t="s">
        <v>45</v>
      </c>
      <c r="H55" s="615"/>
      <c r="I55" s="59"/>
      <c r="J55" s="35" t="s">
        <v>47</v>
      </c>
      <c r="K55" s="36"/>
    </row>
    <row r="56" spans="1:20" ht="13.5" customHeight="1" x14ac:dyDescent="0.25">
      <c r="A56" s="654" t="s">
        <v>139</v>
      </c>
      <c r="B56" s="655" t="s">
        <v>140</v>
      </c>
      <c r="C56" s="617" t="s">
        <v>75</v>
      </c>
      <c r="D56" s="676"/>
      <c r="E56" s="771"/>
      <c r="F56" s="677" t="str">
        <f>IF(D56&gt;0,E56/D56*100,"+")</f>
        <v>+</v>
      </c>
      <c r="G56" s="620" t="str">
        <f t="shared" ref="G56:G71" si="4">IF(G$1&gt;0,(G$1-F56)/G$1,0)</f>
        <v>0</v>
      </c>
      <c r="H56" s="763" t="s">
        <v>141</v>
      </c>
      <c r="I56" s="43" t="s">
        <v>119</v>
      </c>
      <c r="J56" s="35">
        <v>1</v>
      </c>
      <c r="K56" s="36" t="s">
        <v>75</v>
      </c>
    </row>
    <row r="57" spans="1:20" ht="18.75" customHeight="1" x14ac:dyDescent="0.25">
      <c r="A57" s="590" t="s">
        <v>142</v>
      </c>
      <c r="B57" s="657" t="s">
        <v>143</v>
      </c>
      <c r="C57" s="605" t="s">
        <v>26</v>
      </c>
      <c r="D57" s="678"/>
      <c r="E57" s="764"/>
      <c r="F57" s="679" t="str">
        <f>IF(D57&gt;0,E57/D57*100,"*")</f>
        <v>*</v>
      </c>
      <c r="G57" s="608" t="str">
        <f t="shared" si="4"/>
        <v>0</v>
      </c>
      <c r="H57" s="603" t="s">
        <v>144</v>
      </c>
      <c r="I57" s="43" t="s">
        <v>15</v>
      </c>
      <c r="J57" s="35">
        <v>1</v>
      </c>
      <c r="K57" s="36" t="s">
        <v>145</v>
      </c>
    </row>
    <row r="58" spans="1:20" ht="13.5" customHeight="1" x14ac:dyDescent="0.25">
      <c r="A58" s="590" t="s">
        <v>146</v>
      </c>
      <c r="B58" s="657" t="s">
        <v>147</v>
      </c>
      <c r="C58" s="605" t="s">
        <v>26</v>
      </c>
      <c r="D58" s="678"/>
      <c r="E58" s="764"/>
      <c r="F58" s="679" t="str">
        <f>IF(D58&gt;0,E58/D58*100,"*")</f>
        <v>*</v>
      </c>
      <c r="G58" s="608" t="str">
        <f t="shared" si="4"/>
        <v>0</v>
      </c>
      <c r="H58" s="603" t="s">
        <v>148</v>
      </c>
      <c r="I58" s="43" t="s">
        <v>119</v>
      </c>
      <c r="J58" s="35">
        <v>1</v>
      </c>
      <c r="K58" s="36" t="s">
        <v>149</v>
      </c>
    </row>
    <row r="59" spans="1:20" ht="13.5" customHeight="1" x14ac:dyDescent="0.25">
      <c r="A59" s="590" t="s">
        <v>150</v>
      </c>
      <c r="B59" s="621" t="s">
        <v>151</v>
      </c>
      <c r="C59" s="605" t="s">
        <v>26</v>
      </c>
      <c r="D59" s="678"/>
      <c r="E59" s="764"/>
      <c r="F59" s="679" t="str">
        <f>IF(D59&gt;0,E59/D59*100,"*")</f>
        <v>*</v>
      </c>
      <c r="G59" s="608" t="str">
        <f t="shared" si="4"/>
        <v>0</v>
      </c>
      <c r="H59" s="763"/>
      <c r="I59" s="43" t="s">
        <v>15</v>
      </c>
      <c r="J59" s="35">
        <v>1</v>
      </c>
      <c r="K59" s="36" t="s">
        <v>152</v>
      </c>
    </row>
    <row r="60" spans="1:20" ht="13.5" customHeight="1" x14ac:dyDescent="0.25">
      <c r="A60" s="590" t="s">
        <v>153</v>
      </c>
      <c r="B60" s="680" t="s">
        <v>154</v>
      </c>
      <c r="C60" s="605" t="s">
        <v>75</v>
      </c>
      <c r="D60" s="678"/>
      <c r="E60" s="764"/>
      <c r="F60" s="679" t="str">
        <f>IF(D60&gt;0,E60/D60*100,"*")</f>
        <v>*</v>
      </c>
      <c r="G60" s="608" t="str">
        <f t="shared" si="4"/>
        <v>0</v>
      </c>
      <c r="H60" s="603" t="s">
        <v>155</v>
      </c>
      <c r="I60" s="59" t="s">
        <v>119</v>
      </c>
      <c r="J60" s="105">
        <v>1</v>
      </c>
      <c r="K60" s="36" t="s">
        <v>156</v>
      </c>
    </row>
    <row r="61" spans="1:20" ht="13.5" customHeight="1" x14ac:dyDescent="0.25">
      <c r="A61" s="654" t="s">
        <v>157</v>
      </c>
      <c r="B61" s="655" t="s">
        <v>158</v>
      </c>
      <c r="C61" s="617" t="s">
        <v>75</v>
      </c>
      <c r="D61" s="656"/>
      <c r="E61" s="771"/>
      <c r="F61" s="619">
        <f t="shared" ref="F61:F71" si="5">IF(AND(D61&gt;0,D61&lt;&gt;"0"),E61/D61,0)</f>
        <v>0</v>
      </c>
      <c r="G61" s="620">
        <f t="shared" si="4"/>
        <v>1</v>
      </c>
      <c r="H61" s="763" t="s">
        <v>141</v>
      </c>
      <c r="I61" s="552" t="s">
        <v>119</v>
      </c>
      <c r="J61" s="84">
        <v>1</v>
      </c>
      <c r="K61" s="36" t="s">
        <v>75</v>
      </c>
    </row>
    <row r="62" spans="1:20" ht="13.5" customHeight="1" x14ac:dyDescent="0.25">
      <c r="A62" s="590" t="s">
        <v>159</v>
      </c>
      <c r="B62" s="621" t="s">
        <v>160</v>
      </c>
      <c r="C62" s="605" t="s">
        <v>75</v>
      </c>
      <c r="D62" s="640"/>
      <c r="E62" s="764"/>
      <c r="F62" s="607">
        <f t="shared" si="5"/>
        <v>0</v>
      </c>
      <c r="G62" s="608">
        <f t="shared" si="4"/>
        <v>1</v>
      </c>
      <c r="H62" s="603" t="s">
        <v>141</v>
      </c>
      <c r="I62" s="552" t="s">
        <v>119</v>
      </c>
      <c r="J62" s="84">
        <v>1</v>
      </c>
      <c r="K62" s="36" t="s">
        <v>75</v>
      </c>
    </row>
    <row r="63" spans="1:20" ht="13.5" customHeight="1" x14ac:dyDescent="0.25">
      <c r="A63" s="590" t="s">
        <v>161</v>
      </c>
      <c r="B63" s="621" t="s">
        <v>162</v>
      </c>
      <c r="C63" s="605" t="s">
        <v>75</v>
      </c>
      <c r="D63" s="640"/>
      <c r="E63" s="764"/>
      <c r="F63" s="607">
        <f t="shared" si="5"/>
        <v>0</v>
      </c>
      <c r="G63" s="608">
        <f t="shared" si="4"/>
        <v>1</v>
      </c>
      <c r="H63" s="763" t="s">
        <v>141</v>
      </c>
      <c r="I63" s="552" t="s">
        <v>119</v>
      </c>
      <c r="J63" s="84">
        <v>1</v>
      </c>
      <c r="K63" s="36" t="s">
        <v>75</v>
      </c>
    </row>
    <row r="64" spans="1:20" ht="13.5" customHeight="1" x14ac:dyDescent="0.25">
      <c r="A64" s="590" t="s">
        <v>163</v>
      </c>
      <c r="B64" s="621" t="s">
        <v>164</v>
      </c>
      <c r="C64" s="605" t="s">
        <v>75</v>
      </c>
      <c r="D64" s="640"/>
      <c r="E64" s="764"/>
      <c r="F64" s="607">
        <f t="shared" si="5"/>
        <v>0</v>
      </c>
      <c r="G64" s="608">
        <f t="shared" si="4"/>
        <v>1</v>
      </c>
      <c r="H64" s="603" t="s">
        <v>141</v>
      </c>
      <c r="I64" s="552" t="s">
        <v>119</v>
      </c>
      <c r="J64" s="84">
        <v>1</v>
      </c>
      <c r="K64" s="36" t="s">
        <v>75</v>
      </c>
    </row>
    <row r="65" spans="1:20" ht="13.5" customHeight="1" x14ac:dyDescent="0.25">
      <c r="A65" s="590" t="s">
        <v>165</v>
      </c>
      <c r="B65" s="621" t="s">
        <v>166</v>
      </c>
      <c r="C65" s="605" t="s">
        <v>75</v>
      </c>
      <c r="D65" s="640"/>
      <c r="E65" s="764"/>
      <c r="F65" s="607">
        <f t="shared" si="5"/>
        <v>0</v>
      </c>
      <c r="G65" s="608">
        <f t="shared" si="4"/>
        <v>1</v>
      </c>
      <c r="H65" s="763" t="s">
        <v>141</v>
      </c>
      <c r="I65" s="552" t="s">
        <v>119</v>
      </c>
      <c r="J65" s="84">
        <v>1</v>
      </c>
      <c r="K65" s="36" t="s">
        <v>75</v>
      </c>
    </row>
    <row r="66" spans="1:20" ht="13.5" customHeight="1" x14ac:dyDescent="0.25">
      <c r="A66" s="590" t="s">
        <v>167</v>
      </c>
      <c r="B66" s="621" t="s">
        <v>168</v>
      </c>
      <c r="C66" s="605" t="s">
        <v>75</v>
      </c>
      <c r="D66" s="640"/>
      <c r="E66" s="764"/>
      <c r="F66" s="607">
        <f t="shared" si="5"/>
        <v>0</v>
      </c>
      <c r="G66" s="608">
        <f t="shared" si="4"/>
        <v>1</v>
      </c>
      <c r="H66" s="603" t="s">
        <v>141</v>
      </c>
      <c r="I66" s="552" t="s">
        <v>119</v>
      </c>
      <c r="J66" s="84">
        <v>1</v>
      </c>
      <c r="K66" s="36" t="s">
        <v>75</v>
      </c>
    </row>
    <row r="67" spans="1:20" ht="13.5" customHeight="1" x14ac:dyDescent="0.25">
      <c r="A67" s="590" t="s">
        <v>169</v>
      </c>
      <c r="B67" s="646" t="s">
        <v>170</v>
      </c>
      <c r="C67" s="605" t="s">
        <v>75</v>
      </c>
      <c r="D67" s="640"/>
      <c r="E67" s="764"/>
      <c r="F67" s="607">
        <f t="shared" si="5"/>
        <v>0</v>
      </c>
      <c r="G67" s="608">
        <f t="shared" si="4"/>
        <v>1</v>
      </c>
      <c r="H67" s="603" t="s">
        <v>141</v>
      </c>
      <c r="I67" s="552" t="s">
        <v>119</v>
      </c>
      <c r="J67" s="84">
        <v>1</v>
      </c>
      <c r="K67" s="36" t="s">
        <v>75</v>
      </c>
      <c r="L67" s="11">
        <v>3</v>
      </c>
      <c r="M67" s="11">
        <v>3</v>
      </c>
      <c r="N67" s="11">
        <v>3</v>
      </c>
      <c r="O67" s="11">
        <v>3</v>
      </c>
      <c r="P67" s="11">
        <v>3</v>
      </c>
      <c r="Q67" s="11">
        <v>3</v>
      </c>
      <c r="R67" s="11">
        <v>3</v>
      </c>
      <c r="S67" s="11">
        <v>3</v>
      </c>
      <c r="T67" s="11">
        <v>3</v>
      </c>
    </row>
    <row r="68" spans="1:20" ht="13.5" customHeight="1" x14ac:dyDescent="0.25">
      <c r="A68" s="590" t="s">
        <v>171</v>
      </c>
      <c r="B68" s="646" t="s">
        <v>172</v>
      </c>
      <c r="C68" s="605" t="s">
        <v>75</v>
      </c>
      <c r="D68" s="640"/>
      <c r="E68" s="764"/>
      <c r="F68" s="607">
        <f t="shared" si="5"/>
        <v>0</v>
      </c>
      <c r="G68" s="608">
        <f t="shared" si="4"/>
        <v>1</v>
      </c>
      <c r="H68" s="603" t="s">
        <v>141</v>
      </c>
      <c r="I68" s="60" t="s">
        <v>119</v>
      </c>
      <c r="J68" s="111">
        <v>1</v>
      </c>
      <c r="K68" s="36" t="s">
        <v>75</v>
      </c>
    </row>
    <row r="69" spans="1:20" ht="13.5" customHeight="1" x14ac:dyDescent="0.25">
      <c r="A69" s="654" t="s">
        <v>173</v>
      </c>
      <c r="B69" s="655" t="s">
        <v>174</v>
      </c>
      <c r="C69" s="671" t="s">
        <v>75</v>
      </c>
      <c r="D69" s="656"/>
      <c r="E69" s="771"/>
      <c r="F69" s="619">
        <f t="shared" si="5"/>
        <v>0</v>
      </c>
      <c r="G69" s="620">
        <f t="shared" si="4"/>
        <v>1</v>
      </c>
      <c r="H69" s="763" t="s">
        <v>141</v>
      </c>
      <c r="I69" s="552" t="s">
        <v>119</v>
      </c>
      <c r="J69" s="111">
        <v>1</v>
      </c>
      <c r="K69" s="133" t="s">
        <v>98</v>
      </c>
    </row>
    <row r="70" spans="1:20" ht="13.5" customHeight="1" x14ac:dyDescent="0.25">
      <c r="A70" s="661" t="s">
        <v>175</v>
      </c>
      <c r="B70" s="622" t="s">
        <v>176</v>
      </c>
      <c r="C70" s="663" t="s">
        <v>75</v>
      </c>
      <c r="D70" s="664"/>
      <c r="E70" s="765"/>
      <c r="F70" s="613">
        <f t="shared" si="5"/>
        <v>0</v>
      </c>
      <c r="G70" s="614">
        <f t="shared" si="4"/>
        <v>1</v>
      </c>
      <c r="H70" s="615" t="s">
        <v>141</v>
      </c>
      <c r="I70" s="59" t="s">
        <v>119</v>
      </c>
      <c r="J70" s="246">
        <v>1</v>
      </c>
    </row>
    <row r="71" spans="1:20" ht="27.75" customHeight="1" x14ac:dyDescent="0.25">
      <c r="A71" s="654" t="s">
        <v>177</v>
      </c>
      <c r="B71" s="655" t="s">
        <v>178</v>
      </c>
      <c r="C71" s="617" t="s">
        <v>98</v>
      </c>
      <c r="D71" s="636"/>
      <c r="E71" s="558"/>
      <c r="F71" s="619">
        <f t="shared" si="5"/>
        <v>0</v>
      </c>
      <c r="G71" s="620">
        <f t="shared" si="4"/>
        <v>1</v>
      </c>
      <c r="H71" s="668" t="s">
        <v>179</v>
      </c>
      <c r="I71" s="68" t="s">
        <v>180</v>
      </c>
      <c r="J71" s="84">
        <v>2</v>
      </c>
      <c r="K71" s="36" t="s">
        <v>98</v>
      </c>
    </row>
    <row r="72" spans="1:20" ht="20.45" customHeight="1" x14ac:dyDescent="0.25">
      <c r="A72" s="590"/>
      <c r="B72" s="660" t="s">
        <v>181</v>
      </c>
      <c r="C72" s="639" t="s">
        <v>75</v>
      </c>
      <c r="D72" s="640"/>
      <c r="E72" s="764"/>
      <c r="F72" s="607" t="s">
        <v>45</v>
      </c>
      <c r="G72" s="641" t="s">
        <v>45</v>
      </c>
      <c r="H72" s="603"/>
      <c r="I72" s="43"/>
      <c r="J72" s="35" t="s">
        <v>47</v>
      </c>
      <c r="K72" s="36"/>
    </row>
    <row r="73" spans="1:20" x14ac:dyDescent="0.25">
      <c r="A73" s="590"/>
      <c r="B73" s="681" t="s">
        <v>182</v>
      </c>
      <c r="C73" s="639" t="s">
        <v>75</v>
      </c>
      <c r="D73" s="640"/>
      <c r="E73" s="764"/>
      <c r="F73" s="607" t="s">
        <v>45</v>
      </c>
      <c r="G73" s="641" t="s">
        <v>45</v>
      </c>
      <c r="H73" s="603"/>
      <c r="I73" s="43"/>
      <c r="J73" s="35" t="s">
        <v>47</v>
      </c>
      <c r="K73" s="36"/>
    </row>
    <row r="74" spans="1:20" ht="28.5" customHeight="1" x14ac:dyDescent="0.25">
      <c r="A74" s="590" t="s">
        <v>183</v>
      </c>
      <c r="B74" s="657" t="s">
        <v>184</v>
      </c>
      <c r="C74" s="605" t="s">
        <v>98</v>
      </c>
      <c r="D74" s="658"/>
      <c r="E74" s="558"/>
      <c r="F74" s="607">
        <f>IF(AND(D74&gt;0,D74&lt;&gt;"0"),E74/D74,0)</f>
        <v>0</v>
      </c>
      <c r="G74" s="608">
        <f>IF(G$1&gt;0,(G$1-F74)/G$1,0)</f>
        <v>1</v>
      </c>
      <c r="H74" s="659" t="s">
        <v>185</v>
      </c>
      <c r="I74" s="43" t="s">
        <v>180</v>
      </c>
      <c r="J74" s="35">
        <v>2</v>
      </c>
      <c r="K74" s="36" t="s">
        <v>98</v>
      </c>
    </row>
    <row r="75" spans="1:20" ht="20.45" customHeight="1" x14ac:dyDescent="0.25">
      <c r="A75" s="590"/>
      <c r="B75" s="682" t="s">
        <v>186</v>
      </c>
      <c r="C75" s="671" t="s">
        <v>187</v>
      </c>
      <c r="D75" s="656"/>
      <c r="E75" s="771"/>
      <c r="F75" s="619" t="s">
        <v>45</v>
      </c>
      <c r="G75" s="644" t="s">
        <v>45</v>
      </c>
      <c r="H75" s="763"/>
      <c r="I75" s="68"/>
      <c r="J75" s="84" t="s">
        <v>47</v>
      </c>
      <c r="K75" s="36"/>
    </row>
    <row r="76" spans="1:20" ht="10.9" customHeight="1" x14ac:dyDescent="0.25">
      <c r="A76" s="661"/>
      <c r="B76" s="675" t="s">
        <v>188</v>
      </c>
      <c r="C76" s="663" t="s">
        <v>187</v>
      </c>
      <c r="D76" s="664"/>
      <c r="E76" s="765"/>
      <c r="F76" s="613" t="s">
        <v>45</v>
      </c>
      <c r="G76" s="665" t="s">
        <v>45</v>
      </c>
      <c r="H76" s="615"/>
      <c r="I76" s="75"/>
      <c r="J76" s="132" t="s">
        <v>47</v>
      </c>
      <c r="K76" s="133"/>
    </row>
    <row r="77" spans="1:20" ht="15" customHeight="1" x14ac:dyDescent="0.25">
      <c r="A77" s="654" t="s">
        <v>189</v>
      </c>
      <c r="B77" s="655" t="s">
        <v>190</v>
      </c>
      <c r="C77" s="617" t="s">
        <v>98</v>
      </c>
      <c r="D77" s="636"/>
      <c r="E77" s="558"/>
      <c r="F77" s="619">
        <f>IF(AND(D77&gt;0,D77&lt;&gt;"0"),E77/D77,0)</f>
        <v>0</v>
      </c>
      <c r="G77" s="620">
        <f>IF(G$1&gt;0,(G$1-F77)/G$1,0)</f>
        <v>1</v>
      </c>
      <c r="H77" s="637" t="s">
        <v>191</v>
      </c>
      <c r="I77" s="470" t="s">
        <v>42</v>
      </c>
      <c r="J77" s="84"/>
      <c r="K77" s="36" t="s">
        <v>95</v>
      </c>
    </row>
    <row r="78" spans="1:20" x14ac:dyDescent="0.25">
      <c r="A78" s="590"/>
      <c r="B78" s="683" t="s">
        <v>192</v>
      </c>
      <c r="C78" s="639" t="s">
        <v>193</v>
      </c>
      <c r="D78" s="640"/>
      <c r="E78" s="764"/>
      <c r="F78" s="607" t="s">
        <v>45</v>
      </c>
      <c r="G78" s="641" t="s">
        <v>45</v>
      </c>
      <c r="H78" s="603" t="s">
        <v>194</v>
      </c>
      <c r="I78" s="43"/>
      <c r="J78" s="35" t="s">
        <v>47</v>
      </c>
      <c r="K78" s="36"/>
    </row>
    <row r="79" spans="1:20" ht="10.9" customHeight="1" x14ac:dyDescent="0.25">
      <c r="A79" s="590"/>
      <c r="B79" s="684" t="s">
        <v>195</v>
      </c>
      <c r="C79" s="639" t="s">
        <v>193</v>
      </c>
      <c r="D79" s="640"/>
      <c r="E79" s="764"/>
      <c r="F79" s="607" t="s">
        <v>45</v>
      </c>
      <c r="G79" s="641" t="s">
        <v>45</v>
      </c>
      <c r="H79" s="603" t="s">
        <v>196</v>
      </c>
      <c r="I79" s="59"/>
      <c r="J79" s="105" t="s">
        <v>47</v>
      </c>
      <c r="K79" s="36"/>
    </row>
    <row r="80" spans="1:20" ht="11.25" customHeight="1" x14ac:dyDescent="0.25">
      <c r="A80" s="590" t="s">
        <v>197</v>
      </c>
      <c r="B80" s="685" t="s">
        <v>198</v>
      </c>
      <c r="C80" s="605" t="s">
        <v>98</v>
      </c>
      <c r="D80" s="658"/>
      <c r="E80" s="560"/>
      <c r="F80" s="686">
        <f>IF(AND(D80&gt;0,D80&lt;&gt;"0"),E80/D80,0)</f>
        <v>0</v>
      </c>
      <c r="G80" s="608">
        <f>IF(G$1&gt;0,(G$1-F80)/G$1,0)</f>
        <v>1</v>
      </c>
      <c r="H80" s="687"/>
      <c r="I80" s="463" t="s">
        <v>199</v>
      </c>
      <c r="J80" s="84"/>
      <c r="K80" s="36" t="s">
        <v>95</v>
      </c>
    </row>
    <row r="81" spans="1:11" ht="11.25" customHeight="1" x14ac:dyDescent="0.25">
      <c r="A81" s="590"/>
      <c r="B81" s="683" t="s">
        <v>192</v>
      </c>
      <c r="C81" s="688" t="s">
        <v>193</v>
      </c>
      <c r="D81" s="640"/>
      <c r="E81" s="764"/>
      <c r="F81" s="607"/>
      <c r="G81" s="608"/>
      <c r="H81" s="603" t="s">
        <v>200</v>
      </c>
      <c r="I81" s="68"/>
      <c r="J81" s="84"/>
      <c r="K81" s="36"/>
    </row>
    <row r="82" spans="1:11" x14ac:dyDescent="0.25">
      <c r="A82" s="590"/>
      <c r="B82" s="683" t="s">
        <v>201</v>
      </c>
      <c r="C82" s="639" t="s">
        <v>193</v>
      </c>
      <c r="D82" s="640"/>
      <c r="E82" s="764"/>
      <c r="F82" s="607" t="s">
        <v>45</v>
      </c>
      <c r="G82" s="641" t="s">
        <v>45</v>
      </c>
      <c r="H82" s="603" t="s">
        <v>15</v>
      </c>
      <c r="I82" s="43"/>
      <c r="J82" s="35" t="s">
        <v>47</v>
      </c>
      <c r="K82" s="36"/>
    </row>
    <row r="83" spans="1:11" ht="20.45" customHeight="1" x14ac:dyDescent="0.25">
      <c r="A83" s="590" t="s">
        <v>202</v>
      </c>
      <c r="B83" s="685" t="s">
        <v>203</v>
      </c>
      <c r="C83" s="605" t="s">
        <v>98</v>
      </c>
      <c r="D83" s="689"/>
      <c r="E83" s="564"/>
      <c r="F83" s="607">
        <f>IF(AND(D83&gt;0,D83&lt;&gt;"0"),E83/D83,0)</f>
        <v>0</v>
      </c>
      <c r="G83" s="608">
        <f>IF(G$1&gt;0,(G$1-F83)/G$1,0)</f>
        <v>1</v>
      </c>
      <c r="H83" s="687"/>
      <c r="I83" s="463" t="s">
        <v>199</v>
      </c>
      <c r="J83" s="84"/>
      <c r="K83" s="36" t="s">
        <v>95</v>
      </c>
    </row>
    <row r="84" spans="1:11" ht="19.149999999999999" customHeight="1" x14ac:dyDescent="0.25">
      <c r="A84" s="590"/>
      <c r="B84" s="683" t="s">
        <v>204</v>
      </c>
      <c r="C84" s="639" t="s">
        <v>75</v>
      </c>
      <c r="D84" s="640"/>
      <c r="E84" s="764"/>
      <c r="F84" s="607" t="s">
        <v>45</v>
      </c>
      <c r="G84" s="641" t="s">
        <v>45</v>
      </c>
      <c r="H84" s="603" t="s">
        <v>205</v>
      </c>
      <c r="I84" s="43"/>
      <c r="J84" s="35" t="s">
        <v>47</v>
      </c>
      <c r="K84" s="36"/>
    </row>
    <row r="85" spans="1:11" ht="10.9" customHeight="1" x14ac:dyDescent="0.25">
      <c r="A85" s="590"/>
      <c r="B85" s="684" t="s">
        <v>206</v>
      </c>
      <c r="C85" s="639" t="s">
        <v>75</v>
      </c>
      <c r="D85" s="640"/>
      <c r="E85" s="764"/>
      <c r="F85" s="607" t="s">
        <v>45</v>
      </c>
      <c r="G85" s="641" t="s">
        <v>45</v>
      </c>
      <c r="H85" s="603" t="s">
        <v>15</v>
      </c>
      <c r="I85" s="59"/>
      <c r="J85" s="105" t="s">
        <v>47</v>
      </c>
      <c r="K85" s="36"/>
    </row>
    <row r="86" spans="1:11" ht="11.45" customHeight="1" x14ac:dyDescent="0.25">
      <c r="A86" s="590" t="s">
        <v>207</v>
      </c>
      <c r="B86" s="690" t="s">
        <v>208</v>
      </c>
      <c r="C86" s="639" t="s">
        <v>209</v>
      </c>
      <c r="D86" s="606"/>
      <c r="E86" s="764"/>
      <c r="F86" s="607">
        <f>IF(AND(D86&gt;0,D86&lt;&gt;"0"),E86/D86,0)</f>
        <v>0</v>
      </c>
      <c r="G86" s="641"/>
      <c r="H86" s="603" t="s">
        <v>210</v>
      </c>
      <c r="I86" s="60"/>
      <c r="J86" s="111"/>
      <c r="K86" s="36"/>
    </row>
    <row r="87" spans="1:11" ht="11.45" customHeight="1" x14ac:dyDescent="0.25">
      <c r="A87" s="661" t="s">
        <v>211</v>
      </c>
      <c r="B87" s="691" t="s">
        <v>212</v>
      </c>
      <c r="C87" s="663" t="s">
        <v>75</v>
      </c>
      <c r="D87" s="612"/>
      <c r="E87" s="765"/>
      <c r="F87" s="633">
        <f>IF(AND(D87&gt;0,D87&lt;&gt;"0"),E87/D87,0)</f>
        <v>0</v>
      </c>
      <c r="G87" s="665"/>
      <c r="H87" s="615" t="s">
        <v>213</v>
      </c>
      <c r="I87" s="477" t="s">
        <v>42</v>
      </c>
      <c r="J87" s="111"/>
      <c r="K87" s="36"/>
    </row>
    <row r="88" spans="1:11" ht="21.75" customHeight="1" x14ac:dyDescent="0.25">
      <c r="A88" s="654" t="s">
        <v>214</v>
      </c>
      <c r="B88" s="621" t="s">
        <v>215</v>
      </c>
      <c r="C88" s="688" t="s">
        <v>98</v>
      </c>
      <c r="D88" s="658"/>
      <c r="E88" s="560"/>
      <c r="F88" s="607">
        <f>IF(AND(D88&gt;0,D88&lt;&gt;"0"),E88/D88,0)</f>
        <v>0</v>
      </c>
      <c r="G88" s="608">
        <f>IF(G$1&gt;0,(G$1-F88)/G$1,0)</f>
        <v>1</v>
      </c>
      <c r="H88" s="763" t="s">
        <v>216</v>
      </c>
      <c r="I88" s="477" t="s">
        <v>42</v>
      </c>
      <c r="J88" s="35">
        <v>2</v>
      </c>
      <c r="K88" s="36" t="s">
        <v>98</v>
      </c>
    </row>
    <row r="89" spans="1:11" x14ac:dyDescent="0.25">
      <c r="A89" s="590"/>
      <c r="B89" s="692" t="s">
        <v>217</v>
      </c>
      <c r="C89" s="639" t="s">
        <v>75</v>
      </c>
      <c r="D89" s="640"/>
      <c r="E89" s="764"/>
      <c r="F89" s="607" t="s">
        <v>45</v>
      </c>
      <c r="G89" s="641" t="s">
        <v>45</v>
      </c>
      <c r="H89" s="603" t="s">
        <v>218</v>
      </c>
      <c r="J89" s="35" t="s">
        <v>47</v>
      </c>
      <c r="K89" s="36"/>
    </row>
    <row r="90" spans="1:11" ht="10.9" customHeight="1" x14ac:dyDescent="0.25">
      <c r="A90" s="590"/>
      <c r="B90" s="693" t="s">
        <v>219</v>
      </c>
      <c r="C90" s="639" t="s">
        <v>75</v>
      </c>
      <c r="D90" s="640"/>
      <c r="E90" s="764"/>
      <c r="F90" s="607" t="s">
        <v>45</v>
      </c>
      <c r="G90" s="641" t="s">
        <v>45</v>
      </c>
      <c r="H90" s="603" t="s">
        <v>220</v>
      </c>
      <c r="I90" s="75"/>
      <c r="J90" s="105" t="s">
        <v>47</v>
      </c>
      <c r="K90" s="36"/>
    </row>
    <row r="91" spans="1:11" ht="19.899999999999999" customHeight="1" x14ac:dyDescent="0.25">
      <c r="A91" s="590" t="s">
        <v>221</v>
      </c>
      <c r="B91" s="621" t="s">
        <v>222</v>
      </c>
      <c r="C91" s="688" t="s">
        <v>98</v>
      </c>
      <c r="D91" s="658"/>
      <c r="E91" s="560"/>
      <c r="F91" s="607">
        <f>IF(AND(D91&gt;0,D91&lt;&gt;"0"),E91/D91,0)</f>
        <v>0</v>
      </c>
      <c r="G91" s="608">
        <f>IF(G$1&gt;0,(G$1-F91)/G$1,0)</f>
        <v>1</v>
      </c>
      <c r="H91" s="668" t="s">
        <v>223</v>
      </c>
      <c r="I91" s="43" t="s">
        <v>15</v>
      </c>
      <c r="J91" s="35">
        <v>2</v>
      </c>
      <c r="K91" s="36" t="s">
        <v>98</v>
      </c>
    </row>
    <row r="92" spans="1:11" ht="10.9" customHeight="1" x14ac:dyDescent="0.25">
      <c r="A92" s="590"/>
      <c r="B92" s="693" t="s">
        <v>224</v>
      </c>
      <c r="C92" s="639" t="s">
        <v>75</v>
      </c>
      <c r="D92" s="640"/>
      <c r="E92" s="764"/>
      <c r="F92" s="607" t="s">
        <v>45</v>
      </c>
      <c r="G92" s="641" t="s">
        <v>45</v>
      </c>
      <c r="H92" s="603" t="s">
        <v>225</v>
      </c>
      <c r="I92" s="75"/>
      <c r="J92" s="105" t="s">
        <v>47</v>
      </c>
      <c r="K92" s="36"/>
    </row>
    <row r="93" spans="1:11" ht="19.899999999999999" customHeight="1" x14ac:dyDescent="0.25">
      <c r="A93" s="590" t="s">
        <v>226</v>
      </c>
      <c r="B93" s="621" t="s">
        <v>227</v>
      </c>
      <c r="C93" s="688" t="s">
        <v>98</v>
      </c>
      <c r="D93" s="658"/>
      <c r="E93" s="560"/>
      <c r="F93" s="607">
        <f>IF(AND(D93&gt;0,D93&lt;&gt;"0"),E93/D93,0)</f>
        <v>0</v>
      </c>
      <c r="G93" s="608">
        <f>IF(G$1&gt;0,(G$1-F93)/G$1,0)</f>
        <v>1</v>
      </c>
      <c r="H93" s="659" t="s">
        <v>228</v>
      </c>
      <c r="I93" s="43" t="s">
        <v>15</v>
      </c>
      <c r="J93" s="35">
        <v>2</v>
      </c>
      <c r="K93" s="36" t="s">
        <v>98</v>
      </c>
    </row>
    <row r="94" spans="1:11" ht="10.9" customHeight="1" x14ac:dyDescent="0.25">
      <c r="A94" s="590"/>
      <c r="B94" s="693" t="s">
        <v>229</v>
      </c>
      <c r="C94" s="639" t="s">
        <v>75</v>
      </c>
      <c r="D94" s="640"/>
      <c r="E94" s="764"/>
      <c r="F94" s="607" t="s">
        <v>45</v>
      </c>
      <c r="G94" s="641" t="s">
        <v>45</v>
      </c>
      <c r="H94" s="603"/>
      <c r="I94" s="75"/>
      <c r="J94" s="105" t="s">
        <v>47</v>
      </c>
      <c r="K94" s="36"/>
    </row>
    <row r="95" spans="1:11" ht="19.899999999999999" customHeight="1" x14ac:dyDescent="0.25">
      <c r="A95" s="590" t="s">
        <v>230</v>
      </c>
      <c r="B95" s="621" t="s">
        <v>231</v>
      </c>
      <c r="C95" s="688" t="s">
        <v>98</v>
      </c>
      <c r="D95" s="658"/>
      <c r="E95" s="560"/>
      <c r="F95" s="607">
        <f>IF(AND(D95&gt;0,D95&lt;&gt;"0"),E95/D95,0)</f>
        <v>0</v>
      </c>
      <c r="G95" s="608">
        <f>IF(G$1&gt;0,(G$1-F95)/G$1,0)</f>
        <v>1</v>
      </c>
      <c r="H95" s="659" t="s">
        <v>232</v>
      </c>
      <c r="I95" s="43" t="s">
        <v>15</v>
      </c>
      <c r="J95" s="35">
        <v>2</v>
      </c>
      <c r="K95" s="36" t="s">
        <v>98</v>
      </c>
    </row>
    <row r="96" spans="1:11" ht="10.9" customHeight="1" x14ac:dyDescent="0.25">
      <c r="A96" s="661"/>
      <c r="B96" s="694" t="s">
        <v>233</v>
      </c>
      <c r="C96" s="663" t="s">
        <v>75</v>
      </c>
      <c r="D96" s="664"/>
      <c r="E96" s="765"/>
      <c r="F96" s="613" t="s">
        <v>45</v>
      </c>
      <c r="G96" s="665" t="s">
        <v>45</v>
      </c>
      <c r="H96" s="615"/>
      <c r="I96" s="75"/>
      <c r="J96" s="105" t="s">
        <v>47</v>
      </c>
      <c r="K96" s="36"/>
    </row>
    <row r="97" spans="1:11" ht="11.45" customHeight="1" x14ac:dyDescent="0.25">
      <c r="A97" s="654" t="s">
        <v>234</v>
      </c>
      <c r="B97" s="616" t="s">
        <v>235</v>
      </c>
      <c r="C97" s="671" t="s">
        <v>75</v>
      </c>
      <c r="D97" s="656"/>
      <c r="E97" s="771"/>
      <c r="F97" s="619">
        <f>IF(AND(D97&gt;0,D97&lt;&gt;"0"),E97/D97,0)</f>
        <v>0</v>
      </c>
      <c r="G97" s="620">
        <f>IF(G$1&gt;0,(G$1-F97)/G$1,0)</f>
        <v>1</v>
      </c>
      <c r="H97" s="668" t="s">
        <v>236</v>
      </c>
      <c r="I97" s="59" t="s">
        <v>119</v>
      </c>
      <c r="J97" s="246">
        <v>1</v>
      </c>
    </row>
    <row r="98" spans="1:11" ht="19.899999999999999" customHeight="1" x14ac:dyDescent="0.25">
      <c r="A98" s="590" t="s">
        <v>237</v>
      </c>
      <c r="B98" s="616" t="s">
        <v>238</v>
      </c>
      <c r="C98" s="671" t="s">
        <v>239</v>
      </c>
      <c r="D98" s="636"/>
      <c r="E98" s="558"/>
      <c r="F98" s="619">
        <f>IF(AND(D98&gt;0,D98&lt;&gt;"0"),E98/D98,0)</f>
        <v>0</v>
      </c>
      <c r="G98" s="620">
        <f>IF(G$1&gt;0,(G$1-F98)/G$1,0)</f>
        <v>1</v>
      </c>
      <c r="H98" s="668" t="s">
        <v>240</v>
      </c>
      <c r="I98" s="43" t="s">
        <v>15</v>
      </c>
      <c r="J98" s="35">
        <v>2</v>
      </c>
      <c r="K98" s="36" t="s">
        <v>98</v>
      </c>
    </row>
    <row r="99" spans="1:11" x14ac:dyDescent="0.25">
      <c r="A99" s="590"/>
      <c r="B99" s="692" t="s">
        <v>241</v>
      </c>
      <c r="C99" s="639" t="s">
        <v>193</v>
      </c>
      <c r="D99" s="640"/>
      <c r="E99" s="764"/>
      <c r="F99" s="607" t="s">
        <v>45</v>
      </c>
      <c r="G99" s="641" t="s">
        <v>45</v>
      </c>
      <c r="H99" s="603" t="s">
        <v>15</v>
      </c>
      <c r="I99" s="43"/>
      <c r="J99" s="35" t="s">
        <v>47</v>
      </c>
      <c r="K99" s="36"/>
    </row>
    <row r="100" spans="1:11" ht="10.9" customHeight="1" x14ac:dyDescent="0.25">
      <c r="A100" s="661"/>
      <c r="B100" s="695" t="s">
        <v>242</v>
      </c>
      <c r="C100" s="663" t="s">
        <v>239</v>
      </c>
      <c r="D100" s="664"/>
      <c r="E100" s="765"/>
      <c r="F100" s="613" t="s">
        <v>45</v>
      </c>
      <c r="G100" s="665" t="s">
        <v>45</v>
      </c>
      <c r="H100" s="615" t="s">
        <v>15</v>
      </c>
      <c r="I100" s="75"/>
      <c r="J100" s="105" t="s">
        <v>47</v>
      </c>
      <c r="K100" s="36"/>
    </row>
    <row r="101" spans="1:11" ht="25.9" customHeight="1" x14ac:dyDescent="0.25">
      <c r="A101" s="654" t="s">
        <v>243</v>
      </c>
      <c r="B101" s="616" t="s">
        <v>244</v>
      </c>
      <c r="C101" s="617" t="s">
        <v>245</v>
      </c>
      <c r="D101" s="636"/>
      <c r="E101" s="558"/>
      <c r="F101" s="619">
        <f>IF(AND(D101&gt;0,D101&lt;&gt;"0"),E101/D101,0)</f>
        <v>0</v>
      </c>
      <c r="G101" s="620">
        <f>IF(G$1&gt;0,(G$1-F101)/G$1,0)</f>
        <v>1</v>
      </c>
      <c r="H101" s="637" t="s">
        <v>246</v>
      </c>
      <c r="I101" s="481" t="s">
        <v>42</v>
      </c>
      <c r="J101" s="84"/>
      <c r="K101" s="36" t="s">
        <v>247</v>
      </c>
    </row>
    <row r="102" spans="1:11" x14ac:dyDescent="0.25">
      <c r="A102" s="590"/>
      <c r="B102" s="696" t="s">
        <v>248</v>
      </c>
      <c r="C102" s="639" t="s">
        <v>75</v>
      </c>
      <c r="D102" s="640"/>
      <c r="E102" s="764"/>
      <c r="F102" s="607" t="s">
        <v>45</v>
      </c>
      <c r="G102" s="641" t="s">
        <v>45</v>
      </c>
      <c r="H102" s="603" t="s">
        <v>249</v>
      </c>
      <c r="I102" s="42"/>
      <c r="J102" s="35" t="s">
        <v>47</v>
      </c>
      <c r="K102" s="36"/>
    </row>
    <row r="103" spans="1:11" ht="10.9" customHeight="1" x14ac:dyDescent="0.25">
      <c r="A103" s="590"/>
      <c r="B103" s="697" t="s">
        <v>250</v>
      </c>
      <c r="C103" s="663" t="s">
        <v>26</v>
      </c>
      <c r="D103" s="664"/>
      <c r="E103" s="765"/>
      <c r="F103" s="613" t="s">
        <v>45</v>
      </c>
      <c r="G103" s="665" t="s">
        <v>45</v>
      </c>
      <c r="H103" s="615" t="s">
        <v>251</v>
      </c>
      <c r="I103" s="42"/>
      <c r="J103" s="35" t="s">
        <v>47</v>
      </c>
      <c r="K103" s="36"/>
    </row>
    <row r="104" spans="1:11" ht="25.9" customHeight="1" x14ac:dyDescent="0.25">
      <c r="A104" s="590" t="s">
        <v>252</v>
      </c>
      <c r="B104" s="621" t="s">
        <v>253</v>
      </c>
      <c r="C104" s="617" t="s">
        <v>245</v>
      </c>
      <c r="D104" s="636"/>
      <c r="E104" s="558"/>
      <c r="F104" s="619">
        <f>IF(AND(D104&gt;0,D104&lt;&gt;"0"),E104/D104,0)</f>
        <v>0</v>
      </c>
      <c r="G104" s="620">
        <f>IF(G$1&gt;0,(G$1-F104)/G$1,0)</f>
        <v>1</v>
      </c>
      <c r="H104" s="763" t="s">
        <v>254</v>
      </c>
      <c r="I104" s="486" t="s">
        <v>42</v>
      </c>
      <c r="J104" s="35"/>
      <c r="K104" s="36" t="s">
        <v>247</v>
      </c>
    </row>
    <row r="105" spans="1:11" x14ac:dyDescent="0.25">
      <c r="A105" s="590"/>
      <c r="B105" s="696" t="s">
        <v>255</v>
      </c>
      <c r="C105" s="639" t="s">
        <v>75</v>
      </c>
      <c r="D105" s="640"/>
      <c r="E105" s="764"/>
      <c r="F105" s="607" t="s">
        <v>45</v>
      </c>
      <c r="G105" s="641" t="s">
        <v>45</v>
      </c>
      <c r="H105" s="603" t="s">
        <v>249</v>
      </c>
      <c r="I105" s="42"/>
      <c r="J105" s="35" t="s">
        <v>47</v>
      </c>
      <c r="K105" s="36"/>
    </row>
    <row r="106" spans="1:11" ht="10.9" customHeight="1" x14ac:dyDescent="0.25">
      <c r="A106" s="661"/>
      <c r="B106" s="697" t="s">
        <v>256</v>
      </c>
      <c r="C106" s="663" t="s">
        <v>26</v>
      </c>
      <c r="D106" s="664"/>
      <c r="E106" s="765"/>
      <c r="F106" s="613" t="s">
        <v>45</v>
      </c>
      <c r="G106" s="665" t="s">
        <v>45</v>
      </c>
      <c r="H106" s="615" t="s">
        <v>257</v>
      </c>
      <c r="I106" s="59"/>
      <c r="J106" s="35" t="s">
        <v>47</v>
      </c>
      <c r="K106" s="36"/>
    </row>
    <row r="107" spans="1:11" ht="12.75" customHeight="1" x14ac:dyDescent="0.25">
      <c r="A107" s="654" t="s">
        <v>258</v>
      </c>
      <c r="B107" s="655" t="s">
        <v>259</v>
      </c>
      <c r="C107" s="698" t="s">
        <v>75</v>
      </c>
      <c r="D107" s="656"/>
      <c r="E107" s="771"/>
      <c r="F107" s="619">
        <f>IF(AND(D107&gt;0,D107&lt;&gt;"0"),E107/D107,0)</f>
        <v>0</v>
      </c>
      <c r="G107" s="620">
        <f>IF(G$1&gt;0,(G$1-F107)/G$1,0)</f>
        <v>1</v>
      </c>
      <c r="H107" s="763" t="s">
        <v>260</v>
      </c>
      <c r="I107" s="488" t="s">
        <v>42</v>
      </c>
      <c r="J107" s="178"/>
      <c r="K107" s="36" t="s">
        <v>261</v>
      </c>
    </row>
    <row r="108" spans="1:11" ht="12.75" customHeight="1" x14ac:dyDescent="0.25">
      <c r="A108" s="590" t="s">
        <v>262</v>
      </c>
      <c r="B108" s="657" t="s">
        <v>263</v>
      </c>
      <c r="C108" s="609" t="s">
        <v>75</v>
      </c>
      <c r="D108" s="640"/>
      <c r="E108" s="764"/>
      <c r="F108" s="607">
        <f>IF(AND(D108&gt;0,D108&lt;&gt;"0"),E108/D108,0)</f>
        <v>0</v>
      </c>
      <c r="G108" s="608">
        <f>IF(G$1&gt;0,(G$1-F108)/G$1,0)</f>
        <v>1</v>
      </c>
      <c r="H108" s="603" t="s">
        <v>264</v>
      </c>
      <c r="I108" s="143" t="s">
        <v>265</v>
      </c>
      <c r="J108" s="144">
        <v>1</v>
      </c>
      <c r="K108" s="36" t="s">
        <v>266</v>
      </c>
    </row>
    <row r="109" spans="1:11" ht="12.75" customHeight="1" x14ac:dyDescent="0.25">
      <c r="A109" s="661" t="s">
        <v>267</v>
      </c>
      <c r="B109" s="622" t="s">
        <v>268</v>
      </c>
      <c r="C109" s="699" t="s">
        <v>75</v>
      </c>
      <c r="D109" s="664"/>
      <c r="E109" s="765"/>
      <c r="F109" s="613">
        <f>IF(AND(D109&gt;0,D109&lt;&gt;"0"),E109/D109,0)</f>
        <v>0</v>
      </c>
      <c r="G109" s="614">
        <f>IF(G$1&gt;0,(G$1-F109)/G$1,0)</f>
        <v>1</v>
      </c>
      <c r="H109" s="615" t="s">
        <v>269</v>
      </c>
      <c r="I109" s="489" t="s">
        <v>42</v>
      </c>
      <c r="J109" s="105"/>
      <c r="K109" s="36" t="s">
        <v>270</v>
      </c>
    </row>
    <row r="110" spans="1:11" ht="25.9" customHeight="1" x14ac:dyDescent="0.25">
      <c r="A110" s="654" t="s">
        <v>271</v>
      </c>
      <c r="B110" s="616" t="s">
        <v>272</v>
      </c>
      <c r="C110" s="698" t="s">
        <v>273</v>
      </c>
      <c r="D110" s="636"/>
      <c r="E110" s="558"/>
      <c r="F110" s="619">
        <f>IF(AND(D110&gt;0,D110&lt;&gt;"0"),E110/D110,0)</f>
        <v>0</v>
      </c>
      <c r="G110" s="608">
        <f>IF(G$1&gt;0,(G$1-F110)/G$1,0)</f>
        <v>1</v>
      </c>
      <c r="H110" s="637" t="s">
        <v>274</v>
      </c>
      <c r="I110" s="495" t="s">
        <v>275</v>
      </c>
      <c r="J110" s="84">
        <v>2</v>
      </c>
      <c r="K110" s="36" t="s">
        <v>276</v>
      </c>
    </row>
    <row r="111" spans="1:11" x14ac:dyDescent="0.25">
      <c r="A111" s="590"/>
      <c r="B111" s="692" t="s">
        <v>277</v>
      </c>
      <c r="C111" s="609" t="s">
        <v>75</v>
      </c>
      <c r="D111" s="700"/>
      <c r="E111" s="764"/>
      <c r="F111" s="607" t="s">
        <v>45</v>
      </c>
      <c r="G111" s="641" t="s">
        <v>45</v>
      </c>
      <c r="H111" s="603" t="s">
        <v>249</v>
      </c>
      <c r="I111" s="43"/>
      <c r="J111" s="35" t="s">
        <v>47</v>
      </c>
      <c r="K111" s="36"/>
    </row>
    <row r="112" spans="1:11" x14ac:dyDescent="0.25">
      <c r="A112" s="590"/>
      <c r="B112" s="692" t="s">
        <v>278</v>
      </c>
      <c r="C112" s="609" t="s">
        <v>75</v>
      </c>
      <c r="D112" s="640"/>
      <c r="E112" s="764"/>
      <c r="F112" s="607" t="s">
        <v>45</v>
      </c>
      <c r="G112" s="641" t="s">
        <v>45</v>
      </c>
      <c r="H112" s="701" t="s">
        <v>279</v>
      </c>
      <c r="I112" s="43"/>
      <c r="J112" s="35" t="s">
        <v>47</v>
      </c>
      <c r="K112" s="36"/>
    </row>
    <row r="113" spans="1:11" x14ac:dyDescent="0.25">
      <c r="A113" s="590" t="s">
        <v>280</v>
      </c>
      <c r="B113" s="621" t="s">
        <v>281</v>
      </c>
      <c r="C113" s="609" t="s">
        <v>98</v>
      </c>
      <c r="D113" s="658"/>
      <c r="E113" s="560">
        <v>0</v>
      </c>
      <c r="F113" s="607">
        <f>IF(AND(D113&gt;0,D113&lt;&gt;"0"),E113/D113,0)</f>
        <v>0</v>
      </c>
      <c r="G113" s="608">
        <f>IF(G$1&gt;0,(G$1-F113)/G$1,0)</f>
        <v>1</v>
      </c>
      <c r="H113" s="637" t="s">
        <v>282</v>
      </c>
      <c r="I113" s="495" t="s">
        <v>275</v>
      </c>
      <c r="J113" s="35"/>
      <c r="K113" s="36" t="s">
        <v>98</v>
      </c>
    </row>
    <row r="114" spans="1:11" x14ac:dyDescent="0.25">
      <c r="A114" s="590"/>
      <c r="B114" s="692" t="s">
        <v>283</v>
      </c>
      <c r="C114" s="639" t="s">
        <v>75</v>
      </c>
      <c r="D114" s="640"/>
      <c r="E114" s="565"/>
      <c r="F114" s="607" t="s">
        <v>45</v>
      </c>
      <c r="G114" s="641" t="s">
        <v>45</v>
      </c>
      <c r="H114" s="702" t="s">
        <v>249</v>
      </c>
      <c r="I114" s="43"/>
      <c r="J114" s="35" t="s">
        <v>47</v>
      </c>
      <c r="K114" s="36"/>
    </row>
    <row r="115" spans="1:11" x14ac:dyDescent="0.25">
      <c r="A115" s="590"/>
      <c r="B115" s="692" t="s">
        <v>284</v>
      </c>
      <c r="C115" s="639" t="s">
        <v>75</v>
      </c>
      <c r="D115" s="640"/>
      <c r="E115" s="764"/>
      <c r="F115" s="607" t="s">
        <v>45</v>
      </c>
      <c r="G115" s="641" t="s">
        <v>45</v>
      </c>
      <c r="H115" s="603" t="s">
        <v>285</v>
      </c>
      <c r="I115" s="43"/>
      <c r="J115" s="35" t="s">
        <v>47</v>
      </c>
      <c r="K115" s="36"/>
    </row>
    <row r="116" spans="1:11" ht="19.149999999999999" customHeight="1" x14ac:dyDescent="0.25">
      <c r="A116" s="590" t="s">
        <v>286</v>
      </c>
      <c r="B116" s="621" t="s">
        <v>287</v>
      </c>
      <c r="C116" s="609" t="s">
        <v>98</v>
      </c>
      <c r="D116" s="658"/>
      <c r="E116" s="560"/>
      <c r="F116" s="607">
        <f>IF(AND(D116&gt;0,D116&lt;&gt;"0"),E116/D116,0)</f>
        <v>0</v>
      </c>
      <c r="G116" s="608">
        <f>IF(G$1&gt;0,(G$1-F116)/G$1,0)</f>
        <v>1</v>
      </c>
      <c r="H116" s="703" t="s">
        <v>288</v>
      </c>
      <c r="I116" s="143" t="s">
        <v>289</v>
      </c>
      <c r="J116" s="144">
        <v>2</v>
      </c>
      <c r="K116" s="36" t="s">
        <v>98</v>
      </c>
    </row>
    <row r="117" spans="1:11" ht="15" customHeight="1" x14ac:dyDescent="0.25">
      <c r="A117" s="590"/>
      <c r="B117" s="692" t="s">
        <v>290</v>
      </c>
      <c r="C117" s="639" t="s">
        <v>75</v>
      </c>
      <c r="D117" s="640"/>
      <c r="E117" s="764"/>
      <c r="F117" s="607" t="s">
        <v>45</v>
      </c>
      <c r="G117" s="641" t="s">
        <v>45</v>
      </c>
      <c r="H117" s="704" t="s">
        <v>291</v>
      </c>
      <c r="I117" s="43"/>
      <c r="J117" s="35" t="s">
        <v>47</v>
      </c>
      <c r="K117" s="36"/>
    </row>
    <row r="118" spans="1:11" ht="10.9" customHeight="1" x14ac:dyDescent="0.25">
      <c r="A118" s="661"/>
      <c r="B118" s="695" t="s">
        <v>292</v>
      </c>
      <c r="C118" s="663" t="s">
        <v>75</v>
      </c>
      <c r="D118" s="664"/>
      <c r="E118" s="772"/>
      <c r="F118" s="613" t="s">
        <v>45</v>
      </c>
      <c r="G118" s="665" t="s">
        <v>45</v>
      </c>
      <c r="H118" s="705" t="s">
        <v>293</v>
      </c>
      <c r="I118" s="59"/>
      <c r="J118" s="105" t="s">
        <v>47</v>
      </c>
      <c r="K118" s="36"/>
    </row>
    <row r="119" spans="1:11" ht="15.75" customHeight="1" x14ac:dyDescent="0.25">
      <c r="A119" s="654" t="s">
        <v>294</v>
      </c>
      <c r="B119" s="616" t="s">
        <v>295</v>
      </c>
      <c r="C119" s="698" t="s">
        <v>75</v>
      </c>
      <c r="D119" s="667"/>
      <c r="E119" s="771"/>
      <c r="F119" s="706" t="str">
        <f>IF(E119&gt;0,"*","")</f>
        <v/>
      </c>
      <c r="G119" s="608" t="str">
        <f t="shared" ref="G119:G124" si="6">IF(G$1&gt;0,(G$1-F119)/G$1,0)</f>
        <v>0</v>
      </c>
      <c r="H119" s="763" t="s">
        <v>296</v>
      </c>
      <c r="I119" s="68" t="s">
        <v>297</v>
      </c>
      <c r="J119" s="84">
        <v>1</v>
      </c>
      <c r="K119" s="36" t="s">
        <v>298</v>
      </c>
    </row>
    <row r="120" spans="1:11" ht="15.75" customHeight="1" x14ac:dyDescent="0.25">
      <c r="A120" s="590" t="s">
        <v>299</v>
      </c>
      <c r="B120" s="621" t="s">
        <v>300</v>
      </c>
      <c r="C120" s="698" t="s">
        <v>75</v>
      </c>
      <c r="D120" s="606"/>
      <c r="E120" s="764"/>
      <c r="F120" s="707" t="str">
        <f>IF(E120&gt;0,"*","")</f>
        <v/>
      </c>
      <c r="G120" s="608" t="str">
        <f t="shared" si="6"/>
        <v>0</v>
      </c>
      <c r="H120" s="763" t="s">
        <v>296</v>
      </c>
      <c r="I120" s="68" t="s">
        <v>297</v>
      </c>
      <c r="J120" s="84">
        <v>1</v>
      </c>
      <c r="K120" s="36" t="s">
        <v>276</v>
      </c>
    </row>
    <row r="121" spans="1:11" ht="15.75" customHeight="1" x14ac:dyDescent="0.25">
      <c r="A121" s="590" t="s">
        <v>301</v>
      </c>
      <c r="B121" s="621" t="s">
        <v>302</v>
      </c>
      <c r="C121" s="698" t="s">
        <v>75</v>
      </c>
      <c r="D121" s="606"/>
      <c r="E121" s="764"/>
      <c r="F121" s="707" t="str">
        <f>IF(E121&gt;0,"*","")</f>
        <v/>
      </c>
      <c r="G121" s="608" t="str">
        <f t="shared" si="6"/>
        <v>0</v>
      </c>
      <c r="H121" s="763" t="s">
        <v>296</v>
      </c>
      <c r="I121" s="68" t="s">
        <v>297</v>
      </c>
      <c r="J121" s="84">
        <v>1</v>
      </c>
      <c r="K121" s="36" t="s">
        <v>276</v>
      </c>
    </row>
    <row r="122" spans="1:11" ht="15.75" customHeight="1" x14ac:dyDescent="0.25">
      <c r="A122" s="590" t="s">
        <v>303</v>
      </c>
      <c r="B122" s="621" t="s">
        <v>304</v>
      </c>
      <c r="C122" s="698" t="s">
        <v>75</v>
      </c>
      <c r="D122" s="606"/>
      <c r="E122" s="764"/>
      <c r="F122" s="707" t="str">
        <f>IF(E122&gt;0,"*","")</f>
        <v/>
      </c>
      <c r="G122" s="608" t="str">
        <f t="shared" si="6"/>
        <v>0</v>
      </c>
      <c r="H122" s="763" t="s">
        <v>296</v>
      </c>
      <c r="I122" s="68" t="s">
        <v>297</v>
      </c>
      <c r="J122" s="84">
        <v>1</v>
      </c>
      <c r="K122" s="36" t="s">
        <v>276</v>
      </c>
    </row>
    <row r="123" spans="1:11" ht="15.75" customHeight="1" x14ac:dyDescent="0.25">
      <c r="A123" s="661" t="s">
        <v>305</v>
      </c>
      <c r="B123" s="622" t="s">
        <v>306</v>
      </c>
      <c r="C123" s="699" t="s">
        <v>75</v>
      </c>
      <c r="D123" s="612"/>
      <c r="E123" s="765"/>
      <c r="F123" s="708" t="str">
        <f>IF(E123&gt;0,"*","")</f>
        <v/>
      </c>
      <c r="G123" s="614" t="str">
        <f t="shared" si="6"/>
        <v>0</v>
      </c>
      <c r="H123" s="615" t="s">
        <v>296</v>
      </c>
      <c r="I123" s="59" t="s">
        <v>297</v>
      </c>
      <c r="J123" s="105">
        <v>1</v>
      </c>
      <c r="K123" s="36" t="s">
        <v>276</v>
      </c>
    </row>
    <row r="124" spans="1:11" ht="19.5" customHeight="1" x14ac:dyDescent="0.25">
      <c r="A124" s="654" t="s">
        <v>307</v>
      </c>
      <c r="B124" s="621" t="s">
        <v>308</v>
      </c>
      <c r="C124" s="688" t="s">
        <v>98</v>
      </c>
      <c r="D124" s="658"/>
      <c r="E124" s="560"/>
      <c r="F124" s="607">
        <f>IF(AND(D124&gt;0,D124&lt;&gt;"0"),E124/D124,0)</f>
        <v>0</v>
      </c>
      <c r="G124" s="608">
        <f t="shared" si="6"/>
        <v>1</v>
      </c>
      <c r="H124" s="709" t="s">
        <v>309</v>
      </c>
      <c r="I124" s="177" t="s">
        <v>310</v>
      </c>
      <c r="J124" s="178">
        <v>2</v>
      </c>
      <c r="K124" s="36" t="s">
        <v>98</v>
      </c>
    </row>
    <row r="125" spans="1:11" ht="14.25" customHeight="1" x14ac:dyDescent="0.25">
      <c r="A125" s="590"/>
      <c r="B125" s="693" t="s">
        <v>311</v>
      </c>
      <c r="C125" s="639" t="s">
        <v>75</v>
      </c>
      <c r="D125" s="640"/>
      <c r="E125" s="764"/>
      <c r="F125" s="607" t="s">
        <v>45</v>
      </c>
      <c r="G125" s="641" t="s">
        <v>45</v>
      </c>
      <c r="H125" s="775" t="s">
        <v>312</v>
      </c>
      <c r="I125" s="43"/>
      <c r="J125" s="35" t="s">
        <v>47</v>
      </c>
      <c r="K125" s="36"/>
    </row>
    <row r="126" spans="1:11" ht="10.9" customHeight="1" x14ac:dyDescent="0.25">
      <c r="A126" s="590"/>
      <c r="B126" s="693" t="s">
        <v>313</v>
      </c>
      <c r="C126" s="639" t="s">
        <v>75</v>
      </c>
      <c r="D126" s="640"/>
      <c r="E126" s="764"/>
      <c r="F126" s="607" t="s">
        <v>45</v>
      </c>
      <c r="G126" s="641" t="s">
        <v>45</v>
      </c>
      <c r="H126" s="776"/>
      <c r="I126" s="59"/>
      <c r="J126" s="105" t="s">
        <v>47</v>
      </c>
      <c r="K126" s="36"/>
    </row>
    <row r="127" spans="1:11" ht="29.25" customHeight="1" x14ac:dyDescent="0.25">
      <c r="A127" s="590" t="s">
        <v>314</v>
      </c>
      <c r="B127" s="710" t="s">
        <v>315</v>
      </c>
      <c r="C127" s="688" t="s">
        <v>98</v>
      </c>
      <c r="D127" s="658"/>
      <c r="E127" s="560"/>
      <c r="F127" s="607">
        <f>IF(AND(D127&gt;0,D127&lt;&gt;"0"),E127/D127,0)</f>
        <v>0</v>
      </c>
      <c r="G127" s="608">
        <f>IF(G$1&gt;0,(G$1-F127)/G$1,0)</f>
        <v>1</v>
      </c>
      <c r="H127" s="659" t="s">
        <v>316</v>
      </c>
      <c r="I127" s="177" t="s">
        <v>310</v>
      </c>
      <c r="J127" s="178">
        <v>2</v>
      </c>
      <c r="K127" s="36" t="s">
        <v>98</v>
      </c>
    </row>
    <row r="128" spans="1:11" ht="14.25" customHeight="1" x14ac:dyDescent="0.25">
      <c r="A128" s="661"/>
      <c r="B128" s="694" t="s">
        <v>317</v>
      </c>
      <c r="C128" s="663" t="s">
        <v>75</v>
      </c>
      <c r="D128" s="664"/>
      <c r="E128" s="765"/>
      <c r="F128" s="613" t="s">
        <v>45</v>
      </c>
      <c r="G128" s="665" t="s">
        <v>45</v>
      </c>
      <c r="H128" s="615" t="s">
        <v>318</v>
      </c>
      <c r="I128" s="43"/>
      <c r="J128" s="35" t="s">
        <v>47</v>
      </c>
      <c r="K128" s="36"/>
    </row>
    <row r="129" spans="1:11" s="230" customFormat="1" ht="10.9" customHeight="1" x14ac:dyDescent="0.2">
      <c r="A129" s="654" t="s">
        <v>319</v>
      </c>
      <c r="B129" s="621" t="s">
        <v>320</v>
      </c>
      <c r="C129" s="609" t="s">
        <v>98</v>
      </c>
      <c r="D129" s="658"/>
      <c r="E129" s="560"/>
      <c r="F129" s="607" t="str">
        <f>IF(D129&gt;0,E129/D129,"*")</f>
        <v>*</v>
      </c>
      <c r="G129" s="608" t="str">
        <f>IF(G$1&gt;0,(G$1-F129)/G$1,0)</f>
        <v>0</v>
      </c>
      <c r="H129" s="603" t="s">
        <v>321</v>
      </c>
      <c r="I129" s="477" t="s">
        <v>322</v>
      </c>
      <c r="J129" s="84"/>
      <c r="K129" s="229" t="s">
        <v>98</v>
      </c>
    </row>
    <row r="130" spans="1:11" s="230" customFormat="1" ht="11.25" x14ac:dyDescent="0.2">
      <c r="A130" s="590"/>
      <c r="B130" s="711" t="s">
        <v>323</v>
      </c>
      <c r="C130" s="639" t="s">
        <v>75</v>
      </c>
      <c r="D130" s="640"/>
      <c r="E130" s="764"/>
      <c r="F130" s="607" t="s">
        <v>45</v>
      </c>
      <c r="G130" s="641" t="s">
        <v>45</v>
      </c>
      <c r="H130" s="603" t="s">
        <v>324</v>
      </c>
      <c r="I130" s="43"/>
      <c r="J130" s="35" t="s">
        <v>47</v>
      </c>
      <c r="K130" s="229"/>
    </row>
    <row r="131" spans="1:11" s="230" customFormat="1" ht="10.9" customHeight="1" x14ac:dyDescent="0.2">
      <c r="A131" s="590"/>
      <c r="B131" s="712" t="s">
        <v>325</v>
      </c>
      <c r="C131" s="639" t="s">
        <v>75</v>
      </c>
      <c r="D131" s="640"/>
      <c r="E131" s="764"/>
      <c r="F131" s="607" t="s">
        <v>45</v>
      </c>
      <c r="G131" s="641" t="s">
        <v>45</v>
      </c>
      <c r="H131" s="603" t="s">
        <v>326</v>
      </c>
      <c r="I131" s="59"/>
      <c r="J131" s="105" t="s">
        <v>47</v>
      </c>
      <c r="K131" s="229"/>
    </row>
    <row r="132" spans="1:11" s="230" customFormat="1" ht="15" customHeight="1" x14ac:dyDescent="0.2">
      <c r="A132" s="590" t="s">
        <v>327</v>
      </c>
      <c r="B132" s="672" t="s">
        <v>328</v>
      </c>
      <c r="C132" s="609" t="s">
        <v>98</v>
      </c>
      <c r="D132" s="658"/>
      <c r="E132" s="560"/>
      <c r="F132" s="607" t="str">
        <f>IF(D132&gt;0,E132/D132,"*")</f>
        <v>*</v>
      </c>
      <c r="G132" s="608" t="str">
        <f>IF(G$1&gt;0,(G$1-F132)/G$1,0)</f>
        <v>0</v>
      </c>
      <c r="H132" s="603" t="s">
        <v>329</v>
      </c>
      <c r="I132" s="477" t="s">
        <v>330</v>
      </c>
      <c r="J132" s="84"/>
      <c r="K132" s="229" t="s">
        <v>98</v>
      </c>
    </row>
    <row r="133" spans="1:11" s="230" customFormat="1" ht="11.25" x14ac:dyDescent="0.2">
      <c r="A133" s="590"/>
      <c r="B133" s="692" t="s">
        <v>331</v>
      </c>
      <c r="C133" s="639" t="s">
        <v>75</v>
      </c>
      <c r="D133" s="640"/>
      <c r="E133" s="764"/>
      <c r="F133" s="607" t="s">
        <v>45</v>
      </c>
      <c r="G133" s="641" t="s">
        <v>45</v>
      </c>
      <c r="H133" s="603" t="s">
        <v>332</v>
      </c>
      <c r="I133" s="43"/>
      <c r="J133" s="35" t="s">
        <v>47</v>
      </c>
      <c r="K133" s="229"/>
    </row>
    <row r="134" spans="1:11" s="230" customFormat="1" ht="10.9" customHeight="1" x14ac:dyDescent="0.2">
      <c r="A134" s="661"/>
      <c r="B134" s="713" t="s">
        <v>325</v>
      </c>
      <c r="C134" s="663" t="s">
        <v>75</v>
      </c>
      <c r="D134" s="664"/>
      <c r="E134" s="765"/>
      <c r="F134" s="613" t="s">
        <v>45</v>
      </c>
      <c r="G134" s="665" t="s">
        <v>45</v>
      </c>
      <c r="H134" s="615" t="s">
        <v>333</v>
      </c>
      <c r="I134" s="59"/>
      <c r="J134" s="105" t="s">
        <v>47</v>
      </c>
      <c r="K134" s="229"/>
    </row>
    <row r="135" spans="1:11" s="230" customFormat="1" ht="12" customHeight="1" x14ac:dyDescent="0.2">
      <c r="A135" s="654" t="s">
        <v>334</v>
      </c>
      <c r="B135" s="616" t="s">
        <v>335</v>
      </c>
      <c r="C135" s="698" t="s">
        <v>75</v>
      </c>
      <c r="D135" s="565"/>
      <c r="E135" s="764"/>
      <c r="F135" s="607">
        <f>IF(AND(D135&gt;0,D135&lt;&gt;"0"),E135/D135,0)</f>
        <v>0</v>
      </c>
      <c r="G135" s="620">
        <f>IF(G$1&gt;0,(G$1-F135)/G$1,0)</f>
        <v>1</v>
      </c>
      <c r="H135" s="763" t="s">
        <v>336</v>
      </c>
      <c r="I135" s="477" t="s">
        <v>330</v>
      </c>
      <c r="J135" s="84"/>
      <c r="K135" s="229" t="s">
        <v>337</v>
      </c>
    </row>
    <row r="136" spans="1:11" s="230" customFormat="1" ht="12" customHeight="1" x14ac:dyDescent="0.2">
      <c r="A136" s="590"/>
      <c r="B136" s="692" t="s">
        <v>338</v>
      </c>
      <c r="C136" s="639" t="s">
        <v>75</v>
      </c>
      <c r="D136" s="640"/>
      <c r="E136" s="764"/>
      <c r="F136" s="607" t="s">
        <v>45</v>
      </c>
      <c r="G136" s="641" t="s">
        <v>45</v>
      </c>
      <c r="H136" s="603" t="s">
        <v>339</v>
      </c>
      <c r="I136" s="43"/>
      <c r="J136" s="35" t="s">
        <v>47</v>
      </c>
      <c r="K136" s="229"/>
    </row>
    <row r="137" spans="1:11" s="230" customFormat="1" ht="15" customHeight="1" x14ac:dyDescent="0.2">
      <c r="A137" s="590"/>
      <c r="B137" s="692" t="s">
        <v>340</v>
      </c>
      <c r="C137" s="609" t="s">
        <v>341</v>
      </c>
      <c r="D137" s="640"/>
      <c r="E137" s="560"/>
      <c r="F137" s="607" t="s">
        <v>45</v>
      </c>
      <c r="G137" s="641" t="s">
        <v>45</v>
      </c>
      <c r="H137" s="603" t="s">
        <v>342</v>
      </c>
      <c r="I137" s="43"/>
      <c r="J137" s="35" t="s">
        <v>47</v>
      </c>
      <c r="K137" s="229"/>
    </row>
    <row r="138" spans="1:11" s="230" customFormat="1" ht="14.25" customHeight="1" x14ac:dyDescent="0.2">
      <c r="A138" s="590" t="s">
        <v>343</v>
      </c>
      <c r="B138" s="621" t="s">
        <v>344</v>
      </c>
      <c r="C138" s="698" t="s">
        <v>75</v>
      </c>
      <c r="D138" s="565"/>
      <c r="E138" s="764"/>
      <c r="F138" s="607">
        <f>IF(AND(D138&gt;0,D138&lt;&gt;"0"),E138/D138,0)</f>
        <v>0</v>
      </c>
      <c r="G138" s="608">
        <f>IF(G$1&gt;0,(G$1-F138)/G$1,0)</f>
        <v>1</v>
      </c>
      <c r="H138" s="603" t="s">
        <v>345</v>
      </c>
      <c r="I138" s="477" t="s">
        <v>330</v>
      </c>
      <c r="J138" s="84"/>
      <c r="K138" s="229" t="s">
        <v>337</v>
      </c>
    </row>
    <row r="139" spans="1:11" s="230" customFormat="1" ht="15.75" customHeight="1" x14ac:dyDescent="0.2">
      <c r="A139" s="661"/>
      <c r="B139" s="695" t="s">
        <v>346</v>
      </c>
      <c r="C139" s="699" t="s">
        <v>347</v>
      </c>
      <c r="D139" s="664"/>
      <c r="E139" s="566"/>
      <c r="F139" s="613" t="s">
        <v>45</v>
      </c>
      <c r="G139" s="665" t="s">
        <v>45</v>
      </c>
      <c r="H139" s="615" t="s">
        <v>348</v>
      </c>
      <c r="I139" s="43"/>
      <c r="J139" s="35" t="s">
        <v>47</v>
      </c>
      <c r="K139" s="229"/>
    </row>
    <row r="140" spans="1:11" s="230" customFormat="1" ht="19.899999999999999" customHeight="1" x14ac:dyDescent="0.2">
      <c r="A140" s="654" t="s">
        <v>349</v>
      </c>
      <c r="B140" s="616" t="s">
        <v>350</v>
      </c>
      <c r="C140" s="698" t="s">
        <v>75</v>
      </c>
      <c r="D140" s="656"/>
      <c r="E140" s="764"/>
      <c r="F140" s="619">
        <f>IF(AND(D140&gt;0,D140&lt;&gt;"0"),E140/D140,0)</f>
        <v>0</v>
      </c>
      <c r="G140" s="620">
        <f>IF(G$1&gt;0,(G$1-F140)/G$1,0)</f>
        <v>1</v>
      </c>
      <c r="H140" s="763" t="s">
        <v>351</v>
      </c>
      <c r="I140" s="477" t="s">
        <v>330</v>
      </c>
      <c r="J140" s="35"/>
      <c r="K140" s="229" t="s">
        <v>352</v>
      </c>
    </row>
    <row r="141" spans="1:11" s="230" customFormat="1" ht="11.25" x14ac:dyDescent="0.2">
      <c r="A141" s="590"/>
      <c r="B141" s="692" t="s">
        <v>353</v>
      </c>
      <c r="C141" s="609" t="s">
        <v>75</v>
      </c>
      <c r="D141" s="640"/>
      <c r="E141" s="764"/>
      <c r="F141" s="607" t="s">
        <v>45</v>
      </c>
      <c r="G141" s="641" t="s">
        <v>45</v>
      </c>
      <c r="H141" s="603" t="s">
        <v>354</v>
      </c>
      <c r="I141" s="43"/>
      <c r="J141" s="35" t="s">
        <v>47</v>
      </c>
      <c r="K141" s="229"/>
    </row>
    <row r="142" spans="1:11" s="230" customFormat="1" ht="33.6" customHeight="1" x14ac:dyDescent="0.2">
      <c r="A142" s="590"/>
      <c r="B142" s="692" t="s">
        <v>340</v>
      </c>
      <c r="C142" s="639" t="s">
        <v>352</v>
      </c>
      <c r="D142" s="640"/>
      <c r="E142" s="560"/>
      <c r="F142" s="607" t="s">
        <v>45</v>
      </c>
      <c r="G142" s="641" t="s">
        <v>45</v>
      </c>
      <c r="H142" s="603" t="s">
        <v>355</v>
      </c>
      <c r="I142" s="43"/>
      <c r="J142" s="35" t="s">
        <v>47</v>
      </c>
      <c r="K142" s="229"/>
    </row>
    <row r="143" spans="1:11" s="230" customFormat="1" ht="19.149999999999999" customHeight="1" x14ac:dyDescent="0.2">
      <c r="A143" s="590" t="s">
        <v>356</v>
      </c>
      <c r="B143" s="621" t="s">
        <v>357</v>
      </c>
      <c r="C143" s="609" t="s">
        <v>75</v>
      </c>
      <c r="D143" s="640"/>
      <c r="E143" s="764"/>
      <c r="F143" s="607">
        <f>IF(AND(D143&gt;0,D143&lt;&gt;"0"),E143/D143,0)</f>
        <v>0</v>
      </c>
      <c r="G143" s="608">
        <f>IF(G$1&gt;0,(G$1-F143)/G$1,0)</f>
        <v>1</v>
      </c>
      <c r="H143" s="603" t="s">
        <v>358</v>
      </c>
      <c r="I143" s="477" t="s">
        <v>330</v>
      </c>
      <c r="J143" s="35"/>
      <c r="K143" s="229" t="s">
        <v>352</v>
      </c>
    </row>
    <row r="144" spans="1:11" s="230" customFormat="1" ht="34.15" customHeight="1" x14ac:dyDescent="0.2">
      <c r="A144" s="661"/>
      <c r="B144" s="695" t="s">
        <v>346</v>
      </c>
      <c r="C144" s="663" t="s">
        <v>352</v>
      </c>
      <c r="D144" s="664"/>
      <c r="E144" s="560"/>
      <c r="F144" s="613" t="s">
        <v>45</v>
      </c>
      <c r="G144" s="665" t="s">
        <v>45</v>
      </c>
      <c r="H144" s="615" t="s">
        <v>359</v>
      </c>
      <c r="I144" s="59"/>
      <c r="J144" s="105" t="s">
        <v>47</v>
      </c>
      <c r="K144" s="229"/>
    </row>
    <row r="145" spans="1:11" ht="21" customHeight="1" x14ac:dyDescent="0.25">
      <c r="A145" s="654" t="s">
        <v>360</v>
      </c>
      <c r="B145" s="616" t="s">
        <v>361</v>
      </c>
      <c r="C145" s="698" t="s">
        <v>98</v>
      </c>
      <c r="D145" s="636"/>
      <c r="E145" s="558"/>
      <c r="F145" s="619">
        <f>IF(AND(D145&gt;0,D145&lt;&gt;"0"),E145/D145,0)</f>
        <v>0</v>
      </c>
      <c r="G145" s="620">
        <f>IF(G$1&gt;0,(G$1-F145)/G$1,0)</f>
        <v>1</v>
      </c>
      <c r="H145" s="763" t="s">
        <v>362</v>
      </c>
      <c r="I145" s="477" t="s">
        <v>363</v>
      </c>
      <c r="J145" s="84"/>
      <c r="K145" s="36" t="s">
        <v>98</v>
      </c>
    </row>
    <row r="146" spans="1:11" x14ac:dyDescent="0.25">
      <c r="A146" s="590"/>
      <c r="B146" s="693" t="s">
        <v>364</v>
      </c>
      <c r="C146" s="639" t="s">
        <v>75</v>
      </c>
      <c r="D146" s="640"/>
      <c r="E146" s="764"/>
      <c r="F146" s="607" t="s">
        <v>45</v>
      </c>
      <c r="G146" s="641" t="s">
        <v>45</v>
      </c>
      <c r="H146" s="603" t="s">
        <v>365</v>
      </c>
      <c r="I146" s="43"/>
      <c r="J146" s="35" t="s">
        <v>47</v>
      </c>
      <c r="K146" s="36"/>
    </row>
    <row r="147" spans="1:11" x14ac:dyDescent="0.25">
      <c r="A147" s="590"/>
      <c r="B147" s="714" t="s">
        <v>366</v>
      </c>
      <c r="C147" s="639" t="s">
        <v>75</v>
      </c>
      <c r="D147" s="640"/>
      <c r="E147" s="764"/>
      <c r="F147" s="607" t="s">
        <v>45</v>
      </c>
      <c r="G147" s="641" t="s">
        <v>45</v>
      </c>
      <c r="H147" s="603" t="s">
        <v>367</v>
      </c>
      <c r="I147" s="43"/>
      <c r="J147" s="35" t="s">
        <v>47</v>
      </c>
      <c r="K147" s="36"/>
    </row>
    <row r="148" spans="1:11" ht="19.149999999999999" customHeight="1" x14ac:dyDescent="0.25">
      <c r="A148" s="590" t="s">
        <v>368</v>
      </c>
      <c r="B148" s="621" t="s">
        <v>369</v>
      </c>
      <c r="C148" s="609" t="s">
        <v>98</v>
      </c>
      <c r="D148" s="658"/>
      <c r="E148" s="560"/>
      <c r="F148" s="607">
        <f>IF(AND(D148&gt;0,D148&lt;&gt;"0"),E148/D148,0)</f>
        <v>0</v>
      </c>
      <c r="G148" s="608">
        <f>IF(G$1&gt;0,(G$1-F148)/G$1,0)</f>
        <v>1</v>
      </c>
      <c r="H148" s="603" t="s">
        <v>370</v>
      </c>
      <c r="I148" s="477" t="s">
        <v>363</v>
      </c>
      <c r="J148" s="84"/>
      <c r="K148" s="36" t="s">
        <v>98</v>
      </c>
    </row>
    <row r="149" spans="1:11" x14ac:dyDescent="0.25">
      <c r="A149" s="590"/>
      <c r="B149" s="693" t="s">
        <v>371</v>
      </c>
      <c r="C149" s="639" t="s">
        <v>75</v>
      </c>
      <c r="D149" s="640"/>
      <c r="E149" s="764"/>
      <c r="F149" s="607" t="s">
        <v>45</v>
      </c>
      <c r="G149" s="641" t="s">
        <v>45</v>
      </c>
      <c r="H149" s="603" t="s">
        <v>372</v>
      </c>
      <c r="I149" s="43"/>
      <c r="J149" s="35" t="s">
        <v>47</v>
      </c>
      <c r="K149" s="36"/>
    </row>
    <row r="150" spans="1:11" x14ac:dyDescent="0.25">
      <c r="A150" s="590"/>
      <c r="B150" s="693" t="s">
        <v>373</v>
      </c>
      <c r="C150" s="639" t="s">
        <v>75</v>
      </c>
      <c r="D150" s="640"/>
      <c r="E150" s="764"/>
      <c r="F150" s="607" t="s">
        <v>45</v>
      </c>
      <c r="G150" s="641" t="s">
        <v>45</v>
      </c>
      <c r="H150" s="603" t="s">
        <v>374</v>
      </c>
      <c r="I150" s="43"/>
      <c r="J150" s="35" t="s">
        <v>47</v>
      </c>
      <c r="K150" s="36"/>
    </row>
    <row r="151" spans="1:11" ht="20.45" customHeight="1" x14ac:dyDescent="0.25">
      <c r="A151" s="590" t="s">
        <v>375</v>
      </c>
      <c r="B151" s="621" t="s">
        <v>376</v>
      </c>
      <c r="C151" s="609" t="s">
        <v>98</v>
      </c>
      <c r="D151" s="658"/>
      <c r="E151" s="560"/>
      <c r="F151" s="607">
        <f>IF(AND(D151&gt;0,D151&lt;&gt;"0"),E151/D151,0)</f>
        <v>0</v>
      </c>
      <c r="G151" s="608">
        <f>IF(G$1&gt;0,(G$1-F151)/G$1,0)</f>
        <v>1</v>
      </c>
      <c r="H151" s="603" t="s">
        <v>377</v>
      </c>
      <c r="I151" s="477" t="s">
        <v>363</v>
      </c>
      <c r="J151" s="84"/>
      <c r="K151" s="36" t="s">
        <v>98</v>
      </c>
    </row>
    <row r="152" spans="1:11" x14ac:dyDescent="0.25">
      <c r="A152" s="590"/>
      <c r="B152" s="693" t="s">
        <v>378</v>
      </c>
      <c r="C152" s="639" t="s">
        <v>26</v>
      </c>
      <c r="D152" s="640"/>
      <c r="E152" s="764"/>
      <c r="F152" s="607" t="s">
        <v>45</v>
      </c>
      <c r="G152" s="641" t="s">
        <v>45</v>
      </c>
      <c r="H152" s="603" t="s">
        <v>379</v>
      </c>
      <c r="I152" s="43"/>
      <c r="J152" s="35" t="s">
        <v>47</v>
      </c>
      <c r="K152" s="36"/>
    </row>
    <row r="153" spans="1:11" ht="10.9" customHeight="1" x14ac:dyDescent="0.25">
      <c r="A153" s="661"/>
      <c r="B153" s="715" t="s">
        <v>380</v>
      </c>
      <c r="C153" s="663" t="s">
        <v>26</v>
      </c>
      <c r="D153" s="664"/>
      <c r="E153" s="765"/>
      <c r="F153" s="613" t="s">
        <v>45</v>
      </c>
      <c r="G153" s="665" t="s">
        <v>45</v>
      </c>
      <c r="H153" s="615" t="s">
        <v>381</v>
      </c>
      <c r="I153" s="59"/>
      <c r="J153" s="105" t="s">
        <v>47</v>
      </c>
      <c r="K153" s="36"/>
    </row>
    <row r="154" spans="1:11" ht="22.5" customHeight="1" x14ac:dyDescent="0.25">
      <c r="A154" s="654" t="s">
        <v>382</v>
      </c>
      <c r="B154" s="616" t="s">
        <v>383</v>
      </c>
      <c r="C154" s="716" t="s">
        <v>98</v>
      </c>
      <c r="D154" s="636"/>
      <c r="E154" s="558"/>
      <c r="F154" s="619">
        <f>IF(AND(D154&gt;0,D154&lt;&gt;"0"),E154/D154,0)</f>
        <v>0</v>
      </c>
      <c r="G154" s="620">
        <f>IF(G$1&gt;0,(G$1-F154)/G$1,0)</f>
        <v>1</v>
      </c>
      <c r="H154" s="763" t="s">
        <v>384</v>
      </c>
      <c r="I154" s="504" t="s">
        <v>42</v>
      </c>
      <c r="J154" s="35">
        <v>2</v>
      </c>
      <c r="K154" s="36" t="s">
        <v>98</v>
      </c>
    </row>
    <row r="155" spans="1:11" x14ac:dyDescent="0.25">
      <c r="A155" s="590"/>
      <c r="B155" s="692" t="s">
        <v>385</v>
      </c>
      <c r="C155" s="639" t="s">
        <v>75</v>
      </c>
      <c r="D155" s="640"/>
      <c r="E155" s="764"/>
      <c r="F155" s="607" t="s">
        <v>45</v>
      </c>
      <c r="G155" s="641" t="s">
        <v>45</v>
      </c>
      <c r="H155" s="603" t="s">
        <v>386</v>
      </c>
      <c r="I155" s="43"/>
      <c r="J155" s="35" t="s">
        <v>47</v>
      </c>
      <c r="K155" s="36"/>
    </row>
    <row r="156" spans="1:11" ht="10.9" customHeight="1" x14ac:dyDescent="0.25">
      <c r="A156" s="661"/>
      <c r="B156" s="694" t="s">
        <v>387</v>
      </c>
      <c r="C156" s="663" t="s">
        <v>75</v>
      </c>
      <c r="D156" s="664"/>
      <c r="E156" s="765"/>
      <c r="F156" s="613" t="s">
        <v>45</v>
      </c>
      <c r="G156" s="665" t="s">
        <v>45</v>
      </c>
      <c r="H156" s="615" t="s">
        <v>388</v>
      </c>
      <c r="I156" s="75"/>
      <c r="J156" s="105" t="s">
        <v>47</v>
      </c>
      <c r="K156" s="36"/>
    </row>
    <row r="157" spans="1:11" ht="10.9" customHeight="1" x14ac:dyDescent="0.25">
      <c r="A157" s="654" t="s">
        <v>389</v>
      </c>
      <c r="B157" s="616" t="s">
        <v>390</v>
      </c>
      <c r="C157" s="698" t="s">
        <v>98</v>
      </c>
      <c r="D157" s="717"/>
      <c r="E157" s="567"/>
      <c r="F157" s="619">
        <f>IF(AND(D157&gt;0,D157&lt;&gt;"0"),E157/D157,0)</f>
        <v>0</v>
      </c>
      <c r="G157" s="620">
        <f>IF(G$1&gt;0,(G$1-F157)/G$1,0)</f>
        <v>1</v>
      </c>
      <c r="H157" s="637" t="s">
        <v>391</v>
      </c>
      <c r="I157" s="477" t="s">
        <v>42</v>
      </c>
      <c r="J157" s="84"/>
      <c r="K157" s="36" t="s">
        <v>98</v>
      </c>
    </row>
    <row r="158" spans="1:11" x14ac:dyDescent="0.25">
      <c r="A158" s="590"/>
      <c r="B158" s="692" t="s">
        <v>392</v>
      </c>
      <c r="C158" s="639" t="s">
        <v>75</v>
      </c>
      <c r="D158" s="640"/>
      <c r="E158" s="764"/>
      <c r="F158" s="607" t="s">
        <v>45</v>
      </c>
      <c r="G158" s="641" t="s">
        <v>45</v>
      </c>
      <c r="H158" s="603" t="s">
        <v>393</v>
      </c>
      <c r="I158" s="42"/>
      <c r="J158" s="35" t="s">
        <v>47</v>
      </c>
      <c r="K158" s="36"/>
    </row>
    <row r="159" spans="1:11" x14ac:dyDescent="0.25">
      <c r="A159" s="590"/>
      <c r="B159" s="692" t="s">
        <v>394</v>
      </c>
      <c r="C159" s="639" t="s">
        <v>75</v>
      </c>
      <c r="D159" s="640"/>
      <c r="E159" s="764"/>
      <c r="F159" s="607" t="s">
        <v>45</v>
      </c>
      <c r="G159" s="641" t="s">
        <v>45</v>
      </c>
      <c r="H159" s="603" t="s">
        <v>395</v>
      </c>
      <c r="I159" s="42"/>
      <c r="J159" s="35" t="s">
        <v>47</v>
      </c>
      <c r="K159" s="36"/>
    </row>
    <row r="160" spans="1:11" x14ac:dyDescent="0.25">
      <c r="A160" s="590" t="s">
        <v>396</v>
      </c>
      <c r="B160" s="621" t="s">
        <v>397</v>
      </c>
      <c r="C160" s="688" t="s">
        <v>398</v>
      </c>
      <c r="D160" s="640"/>
      <c r="E160" s="764"/>
      <c r="F160" s="679" t="str">
        <f>IF(D160&gt;0,E160/D160*100,"*")</f>
        <v>*</v>
      </c>
      <c r="G160" s="608" t="str">
        <f>IF(G$1&gt;0,(G$1-F160)/G$1,0)</f>
        <v>0</v>
      </c>
      <c r="H160" s="637" t="s">
        <v>399</v>
      </c>
      <c r="I160" s="486" t="s">
        <v>42</v>
      </c>
      <c r="J160" s="35"/>
      <c r="K160" s="36" t="s">
        <v>400</v>
      </c>
    </row>
    <row r="161" spans="1:11" ht="27.75" customHeight="1" x14ac:dyDescent="0.25">
      <c r="A161" s="590" t="s">
        <v>401</v>
      </c>
      <c r="B161" s="616" t="s">
        <v>402</v>
      </c>
      <c r="C161" s="698" t="s">
        <v>98</v>
      </c>
      <c r="D161" s="636"/>
      <c r="E161" s="558"/>
      <c r="F161" s="619" t="str">
        <f>IF(D161&gt;0,E161/D161,"*")</f>
        <v>*</v>
      </c>
      <c r="G161" s="608" t="str">
        <f>IF(G$1&gt;0,(G$1-F161)/G$1,0)</f>
        <v>0</v>
      </c>
      <c r="H161" s="763" t="s">
        <v>403</v>
      </c>
      <c r="I161" s="469" t="s">
        <v>42</v>
      </c>
      <c r="J161" s="84"/>
      <c r="K161" s="36" t="s">
        <v>98</v>
      </c>
    </row>
    <row r="162" spans="1:11" ht="19.149999999999999" customHeight="1" x14ac:dyDescent="0.25">
      <c r="A162" s="590"/>
      <c r="B162" s="692" t="s">
        <v>404</v>
      </c>
      <c r="C162" s="639" t="s">
        <v>75</v>
      </c>
      <c r="D162" s="640"/>
      <c r="E162" s="764"/>
      <c r="F162" s="607" t="s">
        <v>45</v>
      </c>
      <c r="G162" s="641" t="s">
        <v>45</v>
      </c>
      <c r="H162" s="603" t="s">
        <v>405</v>
      </c>
      <c r="I162" s="42"/>
      <c r="J162" s="35" t="s">
        <v>47</v>
      </c>
      <c r="K162" s="36"/>
    </row>
    <row r="163" spans="1:11" x14ac:dyDescent="0.25">
      <c r="A163" s="590"/>
      <c r="B163" s="692" t="s">
        <v>406</v>
      </c>
      <c r="C163" s="639" t="s">
        <v>407</v>
      </c>
      <c r="D163" s="640"/>
      <c r="E163" s="764"/>
      <c r="F163" s="607" t="s">
        <v>45</v>
      </c>
      <c r="G163" s="641" t="s">
        <v>45</v>
      </c>
      <c r="H163" s="603" t="s">
        <v>408</v>
      </c>
      <c r="I163" s="42"/>
      <c r="J163" s="35" t="s">
        <v>47</v>
      </c>
      <c r="K163" s="36"/>
    </row>
    <row r="164" spans="1:11" x14ac:dyDescent="0.25">
      <c r="A164" s="590" t="s">
        <v>409</v>
      </c>
      <c r="B164" s="657" t="s">
        <v>410</v>
      </c>
      <c r="C164" s="609" t="s">
        <v>98</v>
      </c>
      <c r="D164" s="658"/>
      <c r="E164" s="560"/>
      <c r="F164" s="607" t="str">
        <f>IF(D164&gt;0,E164/D164,"*")</f>
        <v>*</v>
      </c>
      <c r="G164" s="608" t="str">
        <f>IF(G$1&gt;0,(G$1-F164)/G$1,0)</f>
        <v>0</v>
      </c>
      <c r="H164" s="637" t="s">
        <v>411</v>
      </c>
      <c r="I164" s="513" t="s">
        <v>42</v>
      </c>
      <c r="J164" s="35"/>
      <c r="K164" s="36" t="s">
        <v>98</v>
      </c>
    </row>
    <row r="165" spans="1:11" x14ac:dyDescent="0.25">
      <c r="A165" s="590"/>
      <c r="B165" s="718" t="s">
        <v>412</v>
      </c>
      <c r="C165" s="639" t="s">
        <v>75</v>
      </c>
      <c r="D165" s="640"/>
      <c r="E165" s="764"/>
      <c r="F165" s="607" t="s">
        <v>45</v>
      </c>
      <c r="G165" s="641" t="s">
        <v>45</v>
      </c>
      <c r="H165" s="603" t="s">
        <v>413</v>
      </c>
      <c r="I165" s="42"/>
      <c r="J165" s="35" t="s">
        <v>47</v>
      </c>
      <c r="K165" s="36"/>
    </row>
    <row r="166" spans="1:11" ht="10.9" customHeight="1" x14ac:dyDescent="0.25">
      <c r="A166" s="661"/>
      <c r="B166" s="719" t="s">
        <v>414</v>
      </c>
      <c r="C166" s="663" t="s">
        <v>75</v>
      </c>
      <c r="D166" s="664"/>
      <c r="E166" s="765"/>
      <c r="F166" s="613" t="s">
        <v>45</v>
      </c>
      <c r="G166" s="665" t="s">
        <v>45</v>
      </c>
      <c r="H166" s="615" t="s">
        <v>415</v>
      </c>
      <c r="I166" s="59"/>
      <c r="J166" s="105" t="s">
        <v>47</v>
      </c>
      <c r="K166" s="36"/>
    </row>
    <row r="167" spans="1:11" ht="11.45" customHeight="1" x14ac:dyDescent="0.25">
      <c r="A167" s="654" t="s">
        <v>416</v>
      </c>
      <c r="B167" s="621" t="s">
        <v>417</v>
      </c>
      <c r="C167" s="639" t="s">
        <v>407</v>
      </c>
      <c r="D167" s="640"/>
      <c r="E167" s="764"/>
      <c r="F167" s="607">
        <f t="shared" ref="F167:F172" si="7">IF(AND(D167&gt;0,D167&lt;&gt;"0"),E167/D167,0)</f>
        <v>0</v>
      </c>
      <c r="G167" s="608">
        <f t="shared" ref="G167:G172" si="8">IF(G$1&gt;0,(G$1-F167)/G$1,0)</f>
        <v>1</v>
      </c>
      <c r="H167" s="603"/>
      <c r="I167" s="59" t="s">
        <v>119</v>
      </c>
      <c r="J167" s="246">
        <v>1</v>
      </c>
    </row>
    <row r="168" spans="1:11" ht="12.75" customHeight="1" x14ac:dyDescent="0.25">
      <c r="A168" s="590" t="s">
        <v>418</v>
      </c>
      <c r="B168" s="621" t="s">
        <v>419</v>
      </c>
      <c r="C168" s="639" t="s">
        <v>420</v>
      </c>
      <c r="D168" s="640"/>
      <c r="E168" s="764"/>
      <c r="F168" s="607">
        <f t="shared" si="7"/>
        <v>0</v>
      </c>
      <c r="G168" s="608">
        <f t="shared" si="8"/>
        <v>1</v>
      </c>
      <c r="H168" s="603"/>
      <c r="I168" s="59" t="s">
        <v>119</v>
      </c>
      <c r="J168" s="246">
        <v>1</v>
      </c>
    </row>
    <row r="169" spans="1:11" ht="11.45" customHeight="1" x14ac:dyDescent="0.25">
      <c r="A169" s="590" t="s">
        <v>421</v>
      </c>
      <c r="B169" s="621" t="s">
        <v>422</v>
      </c>
      <c r="C169" s="639" t="s">
        <v>407</v>
      </c>
      <c r="D169" s="640"/>
      <c r="E169" s="764"/>
      <c r="F169" s="607">
        <f t="shared" si="7"/>
        <v>0</v>
      </c>
      <c r="G169" s="608">
        <f t="shared" si="8"/>
        <v>1</v>
      </c>
      <c r="H169" s="603"/>
      <c r="I169" s="59" t="s">
        <v>119</v>
      </c>
      <c r="J169" s="246">
        <v>1</v>
      </c>
    </row>
    <row r="170" spans="1:11" ht="11.45" customHeight="1" x14ac:dyDescent="0.25">
      <c r="A170" s="590" t="s">
        <v>423</v>
      </c>
      <c r="B170" s="710" t="s">
        <v>424</v>
      </c>
      <c r="C170" s="639" t="s">
        <v>407</v>
      </c>
      <c r="D170" s="640"/>
      <c r="E170" s="764"/>
      <c r="F170" s="607">
        <f t="shared" si="7"/>
        <v>0</v>
      </c>
      <c r="G170" s="608">
        <f t="shared" si="8"/>
        <v>1</v>
      </c>
      <c r="H170" s="603"/>
      <c r="I170" s="59" t="s">
        <v>119</v>
      </c>
      <c r="J170" s="246">
        <v>1</v>
      </c>
    </row>
    <row r="171" spans="1:11" ht="22.5" customHeight="1" x14ac:dyDescent="0.25">
      <c r="A171" s="590" t="s">
        <v>425</v>
      </c>
      <c r="B171" s="621" t="s">
        <v>426</v>
      </c>
      <c r="C171" s="639" t="s">
        <v>407</v>
      </c>
      <c r="D171" s="640"/>
      <c r="E171" s="764"/>
      <c r="F171" s="607">
        <f t="shared" si="7"/>
        <v>0</v>
      </c>
      <c r="G171" s="608">
        <f t="shared" si="8"/>
        <v>1</v>
      </c>
      <c r="H171" s="603"/>
      <c r="I171" s="59" t="s">
        <v>119</v>
      </c>
      <c r="J171" s="246">
        <v>1</v>
      </c>
    </row>
    <row r="172" spans="1:11" ht="21.75" customHeight="1" x14ac:dyDescent="0.25">
      <c r="A172" s="661" t="s">
        <v>427</v>
      </c>
      <c r="B172" s="622" t="s">
        <v>428</v>
      </c>
      <c r="C172" s="663" t="s">
        <v>407</v>
      </c>
      <c r="D172" s="664"/>
      <c r="E172" s="765"/>
      <c r="F172" s="613">
        <f t="shared" si="7"/>
        <v>0</v>
      </c>
      <c r="G172" s="614">
        <f t="shared" si="8"/>
        <v>1</v>
      </c>
      <c r="H172" s="615"/>
      <c r="I172" s="59" t="s">
        <v>119</v>
      </c>
      <c r="J172" s="246">
        <v>1</v>
      </c>
    </row>
    <row r="173" spans="1:11" ht="10.9" customHeight="1" x14ac:dyDescent="0.25">
      <c r="A173" s="654" t="s">
        <v>429</v>
      </c>
      <c r="B173" s="720" t="s">
        <v>430</v>
      </c>
      <c r="C173" s="617"/>
      <c r="D173" s="721"/>
      <c r="E173" s="568"/>
      <c r="F173" s="722" t="s">
        <v>431</v>
      </c>
      <c r="G173" s="723" t="s">
        <v>431</v>
      </c>
      <c r="H173" s="763" t="s">
        <v>432</v>
      </c>
      <c r="I173" s="171"/>
      <c r="J173" s="84"/>
      <c r="K173" s="36"/>
    </row>
    <row r="174" spans="1:11" ht="19.149999999999999" customHeight="1" x14ac:dyDescent="0.25">
      <c r="A174" s="590" t="s">
        <v>433</v>
      </c>
      <c r="B174" s="669" t="s">
        <v>434</v>
      </c>
      <c r="C174" s="605" t="s">
        <v>40</v>
      </c>
      <c r="D174" s="724"/>
      <c r="E174" s="560"/>
      <c r="F174" s="607">
        <f>IF(AND(D174&gt;0,D174&lt;&gt;"0"),E174/D174,0)</f>
        <v>0</v>
      </c>
      <c r="G174" s="608">
        <f>IF(G$1&gt;0,(G$1-F174)/G$1,0)</f>
        <v>1</v>
      </c>
      <c r="H174" s="603" t="s">
        <v>435</v>
      </c>
      <c r="I174" s="486" t="s">
        <v>42</v>
      </c>
      <c r="J174" s="35"/>
      <c r="K174" s="36" t="s">
        <v>40</v>
      </c>
    </row>
    <row r="175" spans="1:11" x14ac:dyDescent="0.25">
      <c r="A175" s="590"/>
      <c r="B175" s="693" t="s">
        <v>436</v>
      </c>
      <c r="C175" s="639" t="s">
        <v>26</v>
      </c>
      <c r="D175" s="640"/>
      <c r="E175" s="764"/>
      <c r="F175" s="607" t="s">
        <v>45</v>
      </c>
      <c r="G175" s="641" t="s">
        <v>45</v>
      </c>
      <c r="H175" s="603" t="s">
        <v>437</v>
      </c>
      <c r="I175" s="42"/>
      <c r="J175" s="35" t="s">
        <v>47</v>
      </c>
      <c r="K175" s="36"/>
    </row>
    <row r="176" spans="1:11" x14ac:dyDescent="0.25">
      <c r="A176" s="590"/>
      <c r="B176" s="693" t="s">
        <v>438</v>
      </c>
      <c r="C176" s="639" t="s">
        <v>40</v>
      </c>
      <c r="D176" s="640"/>
      <c r="E176" s="764"/>
      <c r="F176" s="607" t="s">
        <v>45</v>
      </c>
      <c r="G176" s="641" t="s">
        <v>45</v>
      </c>
      <c r="H176" s="603" t="s">
        <v>439</v>
      </c>
      <c r="I176" s="42"/>
      <c r="J176" s="35" t="s">
        <v>47</v>
      </c>
      <c r="K176" s="36"/>
    </row>
    <row r="177" spans="1:11" ht="19.149999999999999" customHeight="1" x14ac:dyDescent="0.25">
      <c r="A177" s="590" t="s">
        <v>440</v>
      </c>
      <c r="B177" s="669" t="s">
        <v>441</v>
      </c>
      <c r="C177" s="605" t="s">
        <v>40</v>
      </c>
      <c r="D177" s="724"/>
      <c r="E177" s="560"/>
      <c r="F177" s="607">
        <f>IF(AND(D177&gt;0,D177&lt;&gt;"0"),E177/D177,0)</f>
        <v>0</v>
      </c>
      <c r="G177" s="608">
        <f>IF(G$1&gt;0,(G$1-F177)/G$1,0)</f>
        <v>1</v>
      </c>
      <c r="H177" s="603" t="s">
        <v>442</v>
      </c>
      <c r="I177" s="513" t="s">
        <v>42</v>
      </c>
      <c r="J177" s="35"/>
      <c r="K177" s="36" t="s">
        <v>40</v>
      </c>
    </row>
    <row r="178" spans="1:11" x14ac:dyDescent="0.25">
      <c r="A178" s="590"/>
      <c r="B178" s="693" t="s">
        <v>436</v>
      </c>
      <c r="C178" s="639" t="s">
        <v>26</v>
      </c>
      <c r="D178" s="640"/>
      <c r="E178" s="764"/>
      <c r="F178" s="607" t="s">
        <v>45</v>
      </c>
      <c r="G178" s="641" t="s">
        <v>45</v>
      </c>
      <c r="H178" s="603" t="s">
        <v>443</v>
      </c>
      <c r="I178" s="42"/>
      <c r="J178" s="35" t="s">
        <v>47</v>
      </c>
      <c r="K178" s="36"/>
    </row>
    <row r="179" spans="1:11" ht="10.9" customHeight="1" x14ac:dyDescent="0.25">
      <c r="A179" s="661"/>
      <c r="B179" s="694" t="s">
        <v>438</v>
      </c>
      <c r="C179" s="639" t="s">
        <v>40</v>
      </c>
      <c r="D179" s="664"/>
      <c r="E179" s="765"/>
      <c r="F179" s="613" t="s">
        <v>45</v>
      </c>
      <c r="G179" s="665" t="s">
        <v>45</v>
      </c>
      <c r="H179" s="615" t="s">
        <v>444</v>
      </c>
      <c r="I179" s="59"/>
      <c r="J179" s="105" t="s">
        <v>47</v>
      </c>
      <c r="K179" s="36"/>
    </row>
    <row r="180" spans="1:11" ht="11.45" customHeight="1" x14ac:dyDescent="0.25">
      <c r="A180" s="654" t="s">
        <v>445</v>
      </c>
      <c r="B180" s="621" t="s">
        <v>446</v>
      </c>
      <c r="C180" s="639" t="s">
        <v>193</v>
      </c>
      <c r="D180" s="640"/>
      <c r="E180" s="764"/>
      <c r="F180" s="607">
        <f>IF(AND(D180&gt;0,D180&lt;&gt;"0"),E180/D180,0)</f>
        <v>0</v>
      </c>
      <c r="G180" s="608">
        <f>IF(G$1&gt;0,(G$1-F180)/G$1,0)</f>
        <v>1</v>
      </c>
      <c r="H180" s="603"/>
      <c r="I180" s="59" t="s">
        <v>119</v>
      </c>
      <c r="J180" s="246">
        <v>1</v>
      </c>
    </row>
    <row r="181" spans="1:11" ht="10.9" customHeight="1" x14ac:dyDescent="0.25">
      <c r="A181" s="590" t="s">
        <v>447</v>
      </c>
      <c r="B181" s="616" t="s">
        <v>448</v>
      </c>
      <c r="C181" s="716" t="s">
        <v>98</v>
      </c>
      <c r="D181" s="636"/>
      <c r="E181" s="558"/>
      <c r="F181" s="619">
        <f>IF(AND(D181&gt;0,D181&lt;&gt;"0"),E181/D181,0)</f>
        <v>0</v>
      </c>
      <c r="G181" s="620">
        <f>IF(G$1&gt;0,(G$1-F181)/G$1,0)</f>
        <v>1</v>
      </c>
      <c r="H181" s="668" t="s">
        <v>449</v>
      </c>
      <c r="I181" s="43" t="s">
        <v>15</v>
      </c>
      <c r="J181" s="35">
        <v>2</v>
      </c>
      <c r="K181" s="36" t="s">
        <v>98</v>
      </c>
    </row>
    <row r="182" spans="1:11" x14ac:dyDescent="0.25">
      <c r="A182" s="590"/>
      <c r="B182" s="692" t="s">
        <v>450</v>
      </c>
      <c r="C182" s="639" t="s">
        <v>75</v>
      </c>
      <c r="D182" s="640"/>
      <c r="E182" s="764"/>
      <c r="F182" s="607" t="s">
        <v>45</v>
      </c>
      <c r="G182" s="641" t="s">
        <v>45</v>
      </c>
      <c r="H182" s="603"/>
      <c r="I182" s="43"/>
      <c r="J182" s="35" t="s">
        <v>47</v>
      </c>
      <c r="K182" s="36"/>
    </row>
    <row r="183" spans="1:11" ht="10.9" customHeight="1" x14ac:dyDescent="0.25">
      <c r="A183" s="661"/>
      <c r="B183" s="695" t="s">
        <v>451</v>
      </c>
      <c r="C183" s="663" t="s">
        <v>239</v>
      </c>
      <c r="D183" s="664"/>
      <c r="E183" s="765"/>
      <c r="F183" s="613" t="s">
        <v>45</v>
      </c>
      <c r="G183" s="665" t="s">
        <v>45</v>
      </c>
      <c r="H183" s="615"/>
      <c r="I183" s="75"/>
      <c r="J183" s="105" t="s">
        <v>47</v>
      </c>
      <c r="K183" s="36"/>
    </row>
    <row r="184" spans="1:11" ht="10.9" customHeight="1" x14ac:dyDescent="0.25">
      <c r="A184" s="654" t="s">
        <v>452</v>
      </c>
      <c r="B184" s="616" t="s">
        <v>453</v>
      </c>
      <c r="C184" s="698" t="s">
        <v>98</v>
      </c>
      <c r="D184" s="636"/>
      <c r="E184" s="560"/>
      <c r="F184" s="619">
        <f>IF(AND(D184&gt;0,D184&lt;&gt;"0"),E184/D184,0)</f>
        <v>0</v>
      </c>
      <c r="G184" s="608">
        <f>IF(G$1&gt;0,(G$1-F184)/G$1,0)</f>
        <v>1</v>
      </c>
      <c r="H184" s="725" t="s">
        <v>454</v>
      </c>
      <c r="I184" s="177" t="s">
        <v>455</v>
      </c>
      <c r="J184" s="178">
        <v>2</v>
      </c>
      <c r="K184" s="36" t="s">
        <v>98</v>
      </c>
    </row>
    <row r="185" spans="1:11" x14ac:dyDescent="0.25">
      <c r="A185" s="590"/>
      <c r="B185" s="693" t="s">
        <v>456</v>
      </c>
      <c r="C185" s="698" t="s">
        <v>75</v>
      </c>
      <c r="D185" s="636"/>
      <c r="E185" s="569"/>
      <c r="F185" s="607" t="s">
        <v>45</v>
      </c>
      <c r="G185" s="641" t="s">
        <v>45</v>
      </c>
      <c r="H185" s="763" t="s">
        <v>457</v>
      </c>
      <c r="I185" s="177"/>
      <c r="J185" s="178" t="s">
        <v>47</v>
      </c>
      <c r="K185" s="36"/>
    </row>
    <row r="186" spans="1:11" x14ac:dyDescent="0.25">
      <c r="A186" s="590"/>
      <c r="B186" s="726" t="s">
        <v>458</v>
      </c>
      <c r="C186" s="698" t="s">
        <v>75</v>
      </c>
      <c r="D186" s="636"/>
      <c r="E186" s="773"/>
      <c r="F186" s="607" t="s">
        <v>45</v>
      </c>
      <c r="G186" s="641" t="s">
        <v>45</v>
      </c>
      <c r="H186" s="763"/>
      <c r="I186" s="177"/>
      <c r="J186" s="178" t="s">
        <v>47</v>
      </c>
      <c r="K186" s="36"/>
    </row>
    <row r="187" spans="1:11" s="192" customFormat="1" ht="11.25" x14ac:dyDescent="0.2">
      <c r="A187" s="590" t="s">
        <v>459</v>
      </c>
      <c r="B187" s="604" t="s">
        <v>460</v>
      </c>
      <c r="C187" s="727" t="s">
        <v>98</v>
      </c>
      <c r="D187" s="658"/>
      <c r="E187" s="560"/>
      <c r="F187" s="728">
        <f>IF(AND(D187&gt;0,D187&lt;&gt;"0"),E187/D187,0)</f>
        <v>0</v>
      </c>
      <c r="G187" s="608">
        <f>IF(G$1&gt;0,(G$1-F187)/G$1,0)</f>
        <v>1</v>
      </c>
      <c r="H187" s="725" t="s">
        <v>461</v>
      </c>
      <c r="I187" s="190"/>
      <c r="J187" s="35">
        <v>2</v>
      </c>
      <c r="K187" s="191" t="s">
        <v>98</v>
      </c>
    </row>
    <row r="188" spans="1:11" x14ac:dyDescent="0.25">
      <c r="A188" s="590"/>
      <c r="B188" s="693" t="s">
        <v>462</v>
      </c>
      <c r="C188" s="698" t="s">
        <v>75</v>
      </c>
      <c r="D188" s="636"/>
      <c r="E188" s="569"/>
      <c r="F188" s="607" t="s">
        <v>45</v>
      </c>
      <c r="G188" s="641" t="s">
        <v>45</v>
      </c>
      <c r="H188" s="603" t="s">
        <v>463</v>
      </c>
      <c r="I188" s="177"/>
      <c r="J188" s="178" t="s">
        <v>47</v>
      </c>
      <c r="K188" s="36"/>
    </row>
    <row r="189" spans="1:11" x14ac:dyDescent="0.25">
      <c r="A189" s="590"/>
      <c r="B189" s="726" t="s">
        <v>458</v>
      </c>
      <c r="C189" s="698" t="s">
        <v>75</v>
      </c>
      <c r="D189" s="636"/>
      <c r="E189" s="773"/>
      <c r="F189" s="607" t="s">
        <v>45</v>
      </c>
      <c r="G189" s="641" t="s">
        <v>45</v>
      </c>
      <c r="H189" s="763"/>
      <c r="I189" s="177"/>
      <c r="J189" s="178" t="s">
        <v>47</v>
      </c>
      <c r="K189" s="36"/>
    </row>
    <row r="190" spans="1:11" s="199" customFormat="1" ht="13.5" customHeight="1" x14ac:dyDescent="0.2">
      <c r="A190" s="590" t="s">
        <v>464</v>
      </c>
      <c r="B190" s="729" t="s">
        <v>465</v>
      </c>
      <c r="C190" s="730" t="s">
        <v>466</v>
      </c>
      <c r="D190" s="636"/>
      <c r="E190" s="558"/>
      <c r="F190" s="619">
        <f>IF(AND(D190&gt;0,D190&lt;&gt;"0"),E190/D190,0)</f>
        <v>0</v>
      </c>
      <c r="G190" s="731">
        <f>IF(G$1&gt;0,(G$1-F190)/G$1,0)</f>
        <v>1</v>
      </c>
      <c r="H190" s="725" t="s">
        <v>467</v>
      </c>
      <c r="I190" s="68" t="s">
        <v>15</v>
      </c>
      <c r="J190" s="84">
        <v>2</v>
      </c>
      <c r="K190" s="198" t="s">
        <v>98</v>
      </c>
    </row>
    <row r="191" spans="1:11" s="199" customFormat="1" ht="11.25" x14ac:dyDescent="0.2">
      <c r="A191" s="590"/>
      <c r="B191" s="732" t="s">
        <v>468</v>
      </c>
      <c r="C191" s="639" t="s">
        <v>75</v>
      </c>
      <c r="D191" s="640"/>
      <c r="E191" s="764"/>
      <c r="F191" s="619"/>
      <c r="G191" s="731"/>
      <c r="H191" s="733"/>
      <c r="I191" s="68"/>
      <c r="J191" s="84"/>
      <c r="K191" s="198"/>
    </row>
    <row r="192" spans="1:11" x14ac:dyDescent="0.25">
      <c r="A192" s="590"/>
      <c r="B192" s="726" t="s">
        <v>469</v>
      </c>
      <c r="C192" s="639" t="s">
        <v>466</v>
      </c>
      <c r="D192" s="640"/>
      <c r="E192" s="764"/>
      <c r="F192" s="607" t="s">
        <v>45</v>
      </c>
      <c r="G192" s="641" t="s">
        <v>45</v>
      </c>
      <c r="H192" s="701"/>
      <c r="I192" s="43"/>
      <c r="J192" s="35" t="s">
        <v>47</v>
      </c>
      <c r="K192" s="36"/>
    </row>
    <row r="193" spans="1:12" s="199" customFormat="1" ht="11.25" x14ac:dyDescent="0.2">
      <c r="A193" s="590" t="s">
        <v>470</v>
      </c>
      <c r="B193" s="734" t="s">
        <v>471</v>
      </c>
      <c r="C193" s="735" t="s">
        <v>466</v>
      </c>
      <c r="D193" s="736"/>
      <c r="E193" s="558"/>
      <c r="F193" s="607">
        <f>IF(AND(D193&gt;0,D193&lt;&gt;"0"),E193/D193,0)</f>
        <v>0</v>
      </c>
      <c r="G193" s="737">
        <f>IF(G$1&gt;0,(G$1-F193)/G$1,0)</f>
        <v>1</v>
      </c>
      <c r="H193" s="725" t="s">
        <v>472</v>
      </c>
      <c r="I193" s="43" t="s">
        <v>15</v>
      </c>
      <c r="J193" s="35">
        <v>2</v>
      </c>
      <c r="K193" s="206" t="s">
        <v>98</v>
      </c>
    </row>
    <row r="194" spans="1:12" ht="10.9" customHeight="1" x14ac:dyDescent="0.25">
      <c r="A194" s="661"/>
      <c r="B194" s="738" t="s">
        <v>473</v>
      </c>
      <c r="C194" s="663" t="s">
        <v>466</v>
      </c>
      <c r="D194" s="664"/>
      <c r="E194" s="765"/>
      <c r="F194" s="613" t="s">
        <v>45</v>
      </c>
      <c r="G194" s="665" t="s">
        <v>45</v>
      </c>
      <c r="H194" s="739"/>
      <c r="I194" s="43"/>
      <c r="J194" s="35" t="s">
        <v>47</v>
      </c>
      <c r="K194" s="36"/>
    </row>
    <row r="195" spans="1:12" s="215" customFormat="1" ht="29.45" customHeight="1" x14ac:dyDescent="0.15">
      <c r="A195" s="740" t="s">
        <v>474</v>
      </c>
      <c r="B195" s="741" t="s">
        <v>475</v>
      </c>
      <c r="C195" s="730" t="s">
        <v>98</v>
      </c>
      <c r="D195" s="636"/>
      <c r="E195" s="570"/>
      <c r="F195" s="728">
        <f>IF(AND(D195&gt;0,D195&lt;&gt;"0"),E195/D195,0)</f>
        <v>0</v>
      </c>
      <c r="G195" s="731">
        <f>IF(G$1&gt;0,(G$1-F195)/G$1,0)</f>
        <v>1</v>
      </c>
      <c r="H195" s="668" t="s">
        <v>476</v>
      </c>
      <c r="I195" s="212" t="s">
        <v>15</v>
      </c>
      <c r="J195" s="213">
        <v>2</v>
      </c>
      <c r="K195" s="214" t="s">
        <v>98</v>
      </c>
    </row>
    <row r="196" spans="1:12" x14ac:dyDescent="0.25">
      <c r="A196" s="590"/>
      <c r="B196" s="693" t="s">
        <v>477</v>
      </c>
      <c r="C196" s="639" t="s">
        <v>75</v>
      </c>
      <c r="D196" s="640"/>
      <c r="E196" s="764"/>
      <c r="F196" s="607" t="s">
        <v>45</v>
      </c>
      <c r="G196" s="641" t="s">
        <v>45</v>
      </c>
      <c r="H196" s="763" t="s">
        <v>478</v>
      </c>
      <c r="I196" s="43"/>
      <c r="J196" s="35" t="s">
        <v>47</v>
      </c>
      <c r="K196" s="36"/>
    </row>
    <row r="197" spans="1:12" ht="10.9" customHeight="1" x14ac:dyDescent="0.25">
      <c r="A197" s="590"/>
      <c r="B197" s="694" t="s">
        <v>479</v>
      </c>
      <c r="C197" s="663" t="s">
        <v>75</v>
      </c>
      <c r="D197" s="664"/>
      <c r="E197" s="765"/>
      <c r="F197" s="613" t="s">
        <v>45</v>
      </c>
      <c r="G197" s="665" t="s">
        <v>45</v>
      </c>
      <c r="H197" s="615"/>
      <c r="I197" s="59"/>
      <c r="J197" s="35" t="s">
        <v>47</v>
      </c>
      <c r="K197" s="36"/>
    </row>
    <row r="198" spans="1:12" s="215" customFormat="1" ht="20.25" customHeight="1" x14ac:dyDescent="0.15">
      <c r="A198" s="742" t="s">
        <v>480</v>
      </c>
      <c r="B198" s="604" t="s">
        <v>481</v>
      </c>
      <c r="C198" s="727" t="s">
        <v>98</v>
      </c>
      <c r="D198" s="658"/>
      <c r="E198" s="570"/>
      <c r="F198" s="686">
        <f>IF(AND(D198&gt;0,D198&lt;&gt;"0"),E198/D198,0)</f>
        <v>0</v>
      </c>
      <c r="G198" s="743">
        <f>IF(G$1&gt;0,(G$1-F198)/G$1,0)</f>
        <v>1</v>
      </c>
      <c r="H198" s="668" t="s">
        <v>482</v>
      </c>
      <c r="I198" s="220" t="s">
        <v>15</v>
      </c>
      <c r="J198" s="221">
        <v>2</v>
      </c>
      <c r="K198" s="214" t="s">
        <v>98</v>
      </c>
      <c r="L198" s="222"/>
    </row>
    <row r="199" spans="1:12" x14ac:dyDescent="0.25">
      <c r="A199" s="590"/>
      <c r="B199" s="744" t="s">
        <v>483</v>
      </c>
      <c r="C199" s="671" t="s">
        <v>75</v>
      </c>
      <c r="D199" s="656"/>
      <c r="E199" s="771"/>
      <c r="F199" s="619" t="s">
        <v>45</v>
      </c>
      <c r="G199" s="644" t="s">
        <v>45</v>
      </c>
      <c r="H199" s="763" t="s">
        <v>478</v>
      </c>
      <c r="I199" s="68"/>
      <c r="J199" s="84" t="s">
        <v>47</v>
      </c>
      <c r="K199" s="223"/>
    </row>
    <row r="200" spans="1:12" ht="12" customHeight="1" x14ac:dyDescent="0.25">
      <c r="A200" s="661"/>
      <c r="B200" s="694" t="s">
        <v>484</v>
      </c>
      <c r="C200" s="663" t="s">
        <v>75</v>
      </c>
      <c r="D200" s="664"/>
      <c r="E200" s="765"/>
      <c r="F200" s="613" t="s">
        <v>45</v>
      </c>
      <c r="G200" s="665" t="s">
        <v>45</v>
      </c>
      <c r="H200" s="615"/>
      <c r="I200" s="59"/>
      <c r="J200" s="105" t="s">
        <v>47</v>
      </c>
      <c r="K200" s="36"/>
    </row>
    <row r="201" spans="1:12" s="215" customFormat="1" ht="19.899999999999999" customHeight="1" x14ac:dyDescent="0.15">
      <c r="A201" s="740" t="s">
        <v>485</v>
      </c>
      <c r="B201" s="685" t="s">
        <v>486</v>
      </c>
      <c r="C201" s="727" t="s">
        <v>98</v>
      </c>
      <c r="D201" s="658"/>
      <c r="E201" s="570"/>
      <c r="F201" s="686">
        <f>IF(AND(D201&gt;0,D201&lt;&gt;"0"),E201/D201,0)</f>
        <v>0</v>
      </c>
      <c r="G201" s="743">
        <f>IF(G$1&gt;0,(G$1-F201)/G$1,0)</f>
        <v>1</v>
      </c>
      <c r="H201" s="668" t="s">
        <v>487</v>
      </c>
      <c r="I201" s="220" t="s">
        <v>15</v>
      </c>
      <c r="J201" s="221">
        <v>2</v>
      </c>
      <c r="K201" s="214" t="s">
        <v>98</v>
      </c>
      <c r="L201" s="222"/>
    </row>
    <row r="202" spans="1:12" x14ac:dyDescent="0.25">
      <c r="A202" s="590"/>
      <c r="B202" s="744" t="s">
        <v>488</v>
      </c>
      <c r="C202" s="671" t="s">
        <v>75</v>
      </c>
      <c r="D202" s="656"/>
      <c r="E202" s="771"/>
      <c r="F202" s="619" t="s">
        <v>45</v>
      </c>
      <c r="G202" s="644" t="s">
        <v>45</v>
      </c>
      <c r="H202" s="763" t="s">
        <v>478</v>
      </c>
      <c r="I202" s="68"/>
      <c r="J202" s="84" t="s">
        <v>47</v>
      </c>
      <c r="K202" s="223"/>
    </row>
    <row r="203" spans="1:12" ht="10.9" customHeight="1" x14ac:dyDescent="0.25">
      <c r="A203" s="661"/>
      <c r="B203" s="694" t="s">
        <v>489</v>
      </c>
      <c r="C203" s="663" t="s">
        <v>75</v>
      </c>
      <c r="D203" s="664"/>
      <c r="E203" s="765"/>
      <c r="F203" s="613" t="s">
        <v>45</v>
      </c>
      <c r="G203" s="665" t="s">
        <v>45</v>
      </c>
      <c r="H203" s="615"/>
      <c r="I203" s="59"/>
      <c r="J203" s="105" t="s">
        <v>47</v>
      </c>
      <c r="K203" s="36"/>
    </row>
    <row r="204" spans="1:12" s="215" customFormat="1" ht="19.899999999999999" customHeight="1" x14ac:dyDescent="0.15">
      <c r="A204" s="740" t="s">
        <v>490</v>
      </c>
      <c r="B204" s="685" t="s">
        <v>491</v>
      </c>
      <c r="C204" s="727" t="s">
        <v>98</v>
      </c>
      <c r="D204" s="658"/>
      <c r="E204" s="570"/>
      <c r="F204" s="686">
        <f>IF(AND(D204&gt;0,D204&lt;&gt;"0"),E204/D204,0)</f>
        <v>0</v>
      </c>
      <c r="G204" s="743">
        <f>IF(G$1&gt;0,(G$1-F204)/G$1,0)</f>
        <v>1</v>
      </c>
      <c r="H204" s="668" t="s">
        <v>492</v>
      </c>
      <c r="I204" s="220" t="s">
        <v>15</v>
      </c>
      <c r="J204" s="221">
        <v>2</v>
      </c>
      <c r="K204" s="214" t="s">
        <v>98</v>
      </c>
      <c r="L204" s="222"/>
    </row>
    <row r="205" spans="1:12" x14ac:dyDescent="0.25">
      <c r="A205" s="590"/>
      <c r="B205" s="744" t="s">
        <v>493</v>
      </c>
      <c r="C205" s="671" t="s">
        <v>75</v>
      </c>
      <c r="D205" s="656"/>
      <c r="E205" s="771"/>
      <c r="F205" s="619" t="s">
        <v>45</v>
      </c>
      <c r="G205" s="644" t="s">
        <v>45</v>
      </c>
      <c r="H205" s="763" t="s">
        <v>478</v>
      </c>
      <c r="I205" s="68"/>
      <c r="J205" s="84" t="s">
        <v>47</v>
      </c>
      <c r="K205" s="223"/>
    </row>
    <row r="206" spans="1:12" ht="10.9" customHeight="1" x14ac:dyDescent="0.25">
      <c r="A206" s="661"/>
      <c r="B206" s="694" t="s">
        <v>494</v>
      </c>
      <c r="C206" s="663" t="s">
        <v>75</v>
      </c>
      <c r="D206" s="664"/>
      <c r="E206" s="765"/>
      <c r="F206" s="613" t="s">
        <v>45</v>
      </c>
      <c r="G206" s="665" t="s">
        <v>45</v>
      </c>
      <c r="H206" s="615"/>
      <c r="I206" s="59"/>
      <c r="J206" s="105" t="s">
        <v>47</v>
      </c>
      <c r="K206" s="36"/>
    </row>
    <row r="207" spans="1:12" s="215" customFormat="1" ht="19.899999999999999" customHeight="1" x14ac:dyDescent="0.15">
      <c r="A207" s="740" t="s">
        <v>495</v>
      </c>
      <c r="B207" s="685" t="s">
        <v>496</v>
      </c>
      <c r="C207" s="727" t="s">
        <v>98</v>
      </c>
      <c r="D207" s="658"/>
      <c r="E207" s="570"/>
      <c r="F207" s="686">
        <f>IF(AND(D207&gt;0,D207&lt;&gt;"0"),E207/D207,0)</f>
        <v>0</v>
      </c>
      <c r="G207" s="743">
        <f>IF(G$1&gt;0,(G$1-F207)/G$1,0)</f>
        <v>1</v>
      </c>
      <c r="H207" s="668" t="s">
        <v>497</v>
      </c>
      <c r="I207" s="220" t="s">
        <v>15</v>
      </c>
      <c r="J207" s="221">
        <v>2</v>
      </c>
      <c r="K207" s="214" t="s">
        <v>98</v>
      </c>
      <c r="L207" s="222"/>
    </row>
    <row r="208" spans="1:12" x14ac:dyDescent="0.25">
      <c r="A208" s="590"/>
      <c r="B208" s="744" t="s">
        <v>498</v>
      </c>
      <c r="C208" s="671" t="s">
        <v>75</v>
      </c>
      <c r="D208" s="656"/>
      <c r="E208" s="771"/>
      <c r="F208" s="619" t="s">
        <v>45</v>
      </c>
      <c r="G208" s="644" t="s">
        <v>45</v>
      </c>
      <c r="H208" s="763" t="s">
        <v>478</v>
      </c>
      <c r="I208" s="68"/>
      <c r="J208" s="84" t="s">
        <v>47</v>
      </c>
      <c r="K208" s="223"/>
    </row>
    <row r="209" spans="1:11" ht="10.9" customHeight="1" x14ac:dyDescent="0.25">
      <c r="A209" s="661"/>
      <c r="B209" s="745" t="s">
        <v>499</v>
      </c>
      <c r="C209" s="663" t="s">
        <v>75</v>
      </c>
      <c r="D209" s="664"/>
      <c r="E209" s="765"/>
      <c r="F209" s="613" t="s">
        <v>45</v>
      </c>
      <c r="G209" s="665" t="s">
        <v>45</v>
      </c>
      <c r="H209" s="615"/>
      <c r="I209" s="59"/>
      <c r="J209" s="105" t="s">
        <v>47</v>
      </c>
      <c r="K209" s="36"/>
    </row>
    <row r="210" spans="1:11" ht="21.75" customHeight="1" x14ac:dyDescent="0.25">
      <c r="A210" s="654" t="s">
        <v>500</v>
      </c>
      <c r="B210" s="746" t="s">
        <v>501</v>
      </c>
      <c r="C210" s="730" t="s">
        <v>98</v>
      </c>
      <c r="D210" s="656"/>
      <c r="E210" s="558"/>
      <c r="F210" s="619">
        <f>IF(AND(D210&gt;0,D210&lt;&gt;"0"),E210/D210,0)</f>
        <v>0</v>
      </c>
      <c r="G210" s="620">
        <f>IF(G$1&gt;0,(G$1-F210)/G$1,0)</f>
        <v>1</v>
      </c>
      <c r="H210" s="668" t="s">
        <v>502</v>
      </c>
      <c r="I210" s="68"/>
      <c r="J210" s="84"/>
      <c r="K210" s="36"/>
    </row>
    <row r="211" spans="1:11" ht="22.5" customHeight="1" x14ac:dyDescent="0.25">
      <c r="A211" s="590"/>
      <c r="B211" s="747" t="s">
        <v>503</v>
      </c>
      <c r="C211" s="639" t="s">
        <v>75</v>
      </c>
      <c r="D211" s="640"/>
      <c r="E211" s="764"/>
      <c r="F211" s="607" t="s">
        <v>45</v>
      </c>
      <c r="G211" s="641" t="s">
        <v>45</v>
      </c>
      <c r="H211" s="603"/>
      <c r="I211" s="43"/>
      <c r="J211" s="35" t="s">
        <v>47</v>
      </c>
      <c r="K211" s="36"/>
    </row>
    <row r="212" spans="1:11" ht="31.15" customHeight="1" x14ac:dyDescent="0.25">
      <c r="A212" s="661"/>
      <c r="B212" s="748" t="s">
        <v>504</v>
      </c>
      <c r="C212" s="663" t="s">
        <v>75</v>
      </c>
      <c r="D212" s="664"/>
      <c r="E212" s="765"/>
      <c r="F212" s="613" t="s">
        <v>45</v>
      </c>
      <c r="G212" s="665" t="s">
        <v>45</v>
      </c>
      <c r="H212" s="615"/>
      <c r="I212" s="43"/>
      <c r="J212" s="35" t="s">
        <v>47</v>
      </c>
      <c r="K212" s="36"/>
    </row>
    <row r="213" spans="1:11" ht="10.9" customHeight="1" x14ac:dyDescent="0.25">
      <c r="A213" s="654" t="s">
        <v>505</v>
      </c>
      <c r="B213" s="616" t="s">
        <v>506</v>
      </c>
      <c r="C213" s="698" t="s">
        <v>98</v>
      </c>
      <c r="D213" s="636"/>
      <c r="E213" s="558"/>
      <c r="F213" s="619">
        <f>IF(AND(D213&gt;0,D213&lt;&gt;"0"),E213/D213,0)</f>
        <v>0</v>
      </c>
      <c r="G213" s="620">
        <f>IF(G$1&gt;0,(G$1-F213)/G$1,0)</f>
        <v>1</v>
      </c>
      <c r="H213" s="763" t="s">
        <v>507</v>
      </c>
      <c r="I213" s="481" t="s">
        <v>42</v>
      </c>
      <c r="J213" s="84"/>
      <c r="K213" s="36" t="s">
        <v>98</v>
      </c>
    </row>
    <row r="214" spans="1:11" x14ac:dyDescent="0.25">
      <c r="A214" s="590"/>
      <c r="B214" s="692" t="s">
        <v>508</v>
      </c>
      <c r="C214" s="639" t="s">
        <v>75</v>
      </c>
      <c r="D214" s="640"/>
      <c r="E214" s="764"/>
      <c r="F214" s="607" t="s">
        <v>45</v>
      </c>
      <c r="G214" s="641" t="s">
        <v>45</v>
      </c>
      <c r="H214" s="603" t="s">
        <v>509</v>
      </c>
      <c r="I214" s="43"/>
      <c r="J214" s="35" t="s">
        <v>47</v>
      </c>
      <c r="K214" s="36"/>
    </row>
    <row r="215" spans="1:11" ht="10.9" customHeight="1" x14ac:dyDescent="0.25">
      <c r="A215" s="590"/>
      <c r="B215" s="749" t="s">
        <v>510</v>
      </c>
      <c r="C215" s="639" t="s">
        <v>75</v>
      </c>
      <c r="D215" s="640"/>
      <c r="E215" s="764"/>
      <c r="F215" s="607" t="s">
        <v>45</v>
      </c>
      <c r="G215" s="641" t="s">
        <v>45</v>
      </c>
      <c r="H215" s="603" t="s">
        <v>511</v>
      </c>
      <c r="I215" s="75"/>
      <c r="J215" s="105" t="s">
        <v>47</v>
      </c>
      <c r="K215" s="36"/>
    </row>
    <row r="216" spans="1:11" ht="31.15" customHeight="1" x14ac:dyDescent="0.25">
      <c r="A216" s="654" t="s">
        <v>512</v>
      </c>
      <c r="B216" s="616" t="s">
        <v>513</v>
      </c>
      <c r="C216" s="698" t="s">
        <v>98</v>
      </c>
      <c r="D216" s="636"/>
      <c r="E216" s="558"/>
      <c r="F216" s="619">
        <f>IF(AND(D216&gt;0,D216&lt;&gt;"0"),E216/D216,0)</f>
        <v>0</v>
      </c>
      <c r="G216" s="620">
        <f>IF(G$1&gt;0,(G$1-F216)/G$1,0)</f>
        <v>1</v>
      </c>
      <c r="H216" s="763" t="s">
        <v>514</v>
      </c>
      <c r="I216" s="68" t="s">
        <v>119</v>
      </c>
      <c r="J216" s="84">
        <v>2</v>
      </c>
      <c r="K216" s="36" t="s">
        <v>98</v>
      </c>
    </row>
    <row r="217" spans="1:11" x14ac:dyDescent="0.25">
      <c r="A217" s="590"/>
      <c r="B217" s="750" t="s">
        <v>515</v>
      </c>
      <c r="C217" s="639" t="s">
        <v>75</v>
      </c>
      <c r="D217" s="658"/>
      <c r="E217" s="764"/>
      <c r="F217" s="607"/>
      <c r="G217" s="608"/>
      <c r="H217" s="603" t="s">
        <v>516</v>
      </c>
      <c r="I217" s="43"/>
      <c r="J217" s="35" t="s">
        <v>47</v>
      </c>
      <c r="K217" s="36"/>
    </row>
    <row r="218" spans="1:11" ht="21.75" customHeight="1" x14ac:dyDescent="0.25">
      <c r="A218" s="590"/>
      <c r="B218" s="749" t="s">
        <v>517</v>
      </c>
      <c r="C218" s="751" t="s">
        <v>75</v>
      </c>
      <c r="D218" s="640"/>
      <c r="E218" s="764"/>
      <c r="F218" s="607" t="s">
        <v>45</v>
      </c>
      <c r="G218" s="641" t="s">
        <v>45</v>
      </c>
      <c r="H218" s="603" t="s">
        <v>518</v>
      </c>
      <c r="I218" s="59"/>
      <c r="J218" s="105" t="s">
        <v>47</v>
      </c>
      <c r="K218" s="36"/>
    </row>
    <row r="219" spans="1:11" ht="10.9" customHeight="1" x14ac:dyDescent="0.25">
      <c r="A219" s="590" t="s">
        <v>519</v>
      </c>
      <c r="B219" s="616" t="s">
        <v>520</v>
      </c>
      <c r="C219" s="698" t="s">
        <v>98</v>
      </c>
      <c r="D219" s="636"/>
      <c r="E219" s="558"/>
      <c r="F219" s="619">
        <f>IF(AND(D219&gt;0,D219&lt;&gt;"0"),E219/D219,0)</f>
        <v>0</v>
      </c>
      <c r="G219" s="620">
        <f>IF(G$1&gt;0,(G$1-F219)/G$1,0)</f>
        <v>1</v>
      </c>
      <c r="H219" s="763"/>
      <c r="I219" s="177" t="s">
        <v>15</v>
      </c>
      <c r="J219" s="178">
        <v>2</v>
      </c>
      <c r="K219" s="36" t="s">
        <v>98</v>
      </c>
    </row>
    <row r="220" spans="1:11" x14ac:dyDescent="0.25">
      <c r="A220" s="590"/>
      <c r="B220" s="692" t="s">
        <v>521</v>
      </c>
      <c r="C220" s="639" t="s">
        <v>75</v>
      </c>
      <c r="D220" s="640"/>
      <c r="E220" s="764"/>
      <c r="F220" s="607" t="s">
        <v>45</v>
      </c>
      <c r="G220" s="641" t="s">
        <v>45</v>
      </c>
      <c r="H220" s="702"/>
      <c r="I220" s="43"/>
      <c r="J220" s="35" t="s">
        <v>47</v>
      </c>
      <c r="K220" s="36"/>
    </row>
    <row r="221" spans="1:11" x14ac:dyDescent="0.25">
      <c r="A221" s="590"/>
      <c r="B221" s="692" t="s">
        <v>522</v>
      </c>
      <c r="C221" s="639" t="s">
        <v>75</v>
      </c>
      <c r="D221" s="640"/>
      <c r="E221" s="764"/>
      <c r="F221" s="607" t="s">
        <v>45</v>
      </c>
      <c r="G221" s="641" t="s">
        <v>45</v>
      </c>
      <c r="H221" s="603"/>
      <c r="I221" s="43"/>
      <c r="J221" s="35" t="s">
        <v>47</v>
      </c>
      <c r="K221" s="36"/>
    </row>
    <row r="222" spans="1:11" x14ac:dyDescent="0.25">
      <c r="A222" s="590" t="s">
        <v>523</v>
      </c>
      <c r="B222" s="646" t="s">
        <v>524</v>
      </c>
      <c r="C222" s="609" t="s">
        <v>98</v>
      </c>
      <c r="D222" s="658"/>
      <c r="E222" s="560"/>
      <c r="F222" s="607">
        <f>IF(AND(D222&gt;0,D222&lt;&gt;"0"),E222/D222,0)</f>
        <v>0</v>
      </c>
      <c r="G222" s="608">
        <f>IF(G$1&gt;0,(G$1-F222)/G$1,0)</f>
        <v>1</v>
      </c>
      <c r="H222" s="603"/>
      <c r="I222" s="43" t="s">
        <v>15</v>
      </c>
      <c r="J222" s="35">
        <v>2</v>
      </c>
      <c r="K222" s="36" t="s">
        <v>98</v>
      </c>
    </row>
    <row r="223" spans="1:11" ht="10.9" customHeight="1" x14ac:dyDescent="0.25">
      <c r="A223" s="590"/>
      <c r="B223" s="711" t="s">
        <v>525</v>
      </c>
      <c r="C223" s="639" t="s">
        <v>75</v>
      </c>
      <c r="D223" s="640"/>
      <c r="E223" s="764"/>
      <c r="F223" s="607" t="s">
        <v>45</v>
      </c>
      <c r="G223" s="641" t="s">
        <v>45</v>
      </c>
      <c r="H223" s="603"/>
      <c r="I223" s="59"/>
      <c r="J223" s="105" t="s">
        <v>47</v>
      </c>
      <c r="K223" s="36"/>
    </row>
    <row r="224" spans="1:11" ht="23.25" customHeight="1" x14ac:dyDescent="0.25">
      <c r="A224" s="590" t="s">
        <v>526</v>
      </c>
      <c r="B224" s="741" t="s">
        <v>527</v>
      </c>
      <c r="C224" s="730" t="s">
        <v>98</v>
      </c>
      <c r="D224" s="636"/>
      <c r="E224" s="571"/>
      <c r="F224" s="619">
        <f>IF(AND(D224&gt;0,D224&lt;&gt;"0"),E224/D224,0)</f>
        <v>0</v>
      </c>
      <c r="G224" s="620">
        <f>IF(G$1&gt;0,(G$1-F224)/G$1,0)</f>
        <v>1</v>
      </c>
      <c r="H224" s="763"/>
      <c r="I224" s="68" t="s">
        <v>15</v>
      </c>
      <c r="J224" s="84">
        <v>2</v>
      </c>
      <c r="K224" s="36" t="s">
        <v>98</v>
      </c>
    </row>
    <row r="225" spans="1:12" ht="22.5" x14ac:dyDescent="0.25">
      <c r="A225" s="590"/>
      <c r="B225" s="692" t="s">
        <v>528</v>
      </c>
      <c r="C225" s="639" t="s">
        <v>75</v>
      </c>
      <c r="D225" s="640"/>
      <c r="E225" s="764"/>
      <c r="F225" s="607" t="s">
        <v>45</v>
      </c>
      <c r="G225" s="641" t="s">
        <v>45</v>
      </c>
      <c r="H225" s="603"/>
      <c r="I225" s="43"/>
      <c r="J225" s="35" t="s">
        <v>47</v>
      </c>
      <c r="K225" s="36"/>
    </row>
    <row r="226" spans="1:12" x14ac:dyDescent="0.25">
      <c r="A226" s="590"/>
      <c r="B226" s="752" t="s">
        <v>529</v>
      </c>
      <c r="C226" s="639" t="s">
        <v>75</v>
      </c>
      <c r="D226" s="640"/>
      <c r="E226" s="764"/>
      <c r="F226" s="607" t="s">
        <v>45</v>
      </c>
      <c r="G226" s="641" t="s">
        <v>45</v>
      </c>
      <c r="H226" s="603"/>
      <c r="I226" s="43"/>
      <c r="J226" s="35" t="s">
        <v>47</v>
      </c>
      <c r="K226" s="36"/>
    </row>
    <row r="227" spans="1:12" s="230" customFormat="1" ht="15.75" customHeight="1" x14ac:dyDescent="0.2">
      <c r="A227" s="590" t="s">
        <v>530</v>
      </c>
      <c r="B227" s="646" t="s">
        <v>531</v>
      </c>
      <c r="C227" s="609" t="s">
        <v>26</v>
      </c>
      <c r="D227" s="640"/>
      <c r="E227" s="764"/>
      <c r="F227" s="607">
        <f>IF(AND(D227&gt;0,D227&lt;&gt;"0"),E227/D227,0)</f>
        <v>0</v>
      </c>
      <c r="G227" s="608">
        <f t="shared" ref="G227:G234" si="9">IF(G$1&gt;0,(G$1-F227)/G$1,0)</f>
        <v>1</v>
      </c>
      <c r="H227" s="603" t="s">
        <v>532</v>
      </c>
      <c r="I227" s="518" t="s">
        <v>42</v>
      </c>
      <c r="J227" s="235"/>
      <c r="K227" s="229" t="s">
        <v>533</v>
      </c>
    </row>
    <row r="228" spans="1:12" ht="10.9" customHeight="1" x14ac:dyDescent="0.25">
      <c r="A228" s="590" t="s">
        <v>534</v>
      </c>
      <c r="B228" s="646" t="s">
        <v>535</v>
      </c>
      <c r="C228" s="609" t="s">
        <v>98</v>
      </c>
      <c r="D228" s="658"/>
      <c r="E228" s="560"/>
      <c r="F228" s="607">
        <f>IF(AND(D228&gt;0,D228&lt;&gt;"0"),E228/D228,0)</f>
        <v>0</v>
      </c>
      <c r="G228" s="608">
        <f t="shared" si="9"/>
        <v>1</v>
      </c>
      <c r="H228" s="603" t="s">
        <v>536</v>
      </c>
      <c r="I228" s="470" t="s">
        <v>42</v>
      </c>
      <c r="J228" s="84"/>
      <c r="K228" s="36" t="s">
        <v>98</v>
      </c>
    </row>
    <row r="229" spans="1:12" x14ac:dyDescent="0.25">
      <c r="A229" s="590"/>
      <c r="B229" s="711" t="s">
        <v>537</v>
      </c>
      <c r="C229" s="609" t="s">
        <v>75</v>
      </c>
      <c r="D229" s="640"/>
      <c r="E229" s="764"/>
      <c r="F229" s="607" t="s">
        <v>431</v>
      </c>
      <c r="G229" s="608" t="str">
        <f t="shared" si="9"/>
        <v>0</v>
      </c>
      <c r="H229" s="603" t="s">
        <v>538</v>
      </c>
      <c r="I229" s="43"/>
      <c r="J229" s="35" t="s">
        <v>47</v>
      </c>
      <c r="K229" s="36"/>
    </row>
    <row r="230" spans="1:12" x14ac:dyDescent="0.25">
      <c r="A230" s="590"/>
      <c r="B230" s="749" t="s">
        <v>539</v>
      </c>
      <c r="C230" s="609" t="s">
        <v>75</v>
      </c>
      <c r="D230" s="640"/>
      <c r="E230" s="764"/>
      <c r="F230" s="607" t="s">
        <v>431</v>
      </c>
      <c r="G230" s="608" t="str">
        <f t="shared" si="9"/>
        <v>0</v>
      </c>
      <c r="H230" s="603" t="s">
        <v>540</v>
      </c>
      <c r="I230" s="43"/>
      <c r="J230" s="35" t="s">
        <v>47</v>
      </c>
      <c r="K230" s="36"/>
    </row>
    <row r="231" spans="1:12" ht="19.149999999999999" customHeight="1" x14ac:dyDescent="0.25">
      <c r="A231" s="590" t="s">
        <v>541</v>
      </c>
      <c r="B231" s="646" t="s">
        <v>542</v>
      </c>
      <c r="C231" s="609" t="s">
        <v>26</v>
      </c>
      <c r="D231" s="640"/>
      <c r="E231" s="764"/>
      <c r="F231" s="607" t="str">
        <f>IF(D231&gt;0,E231/D231,"*")</f>
        <v>*</v>
      </c>
      <c r="G231" s="608" t="str">
        <f t="shared" si="9"/>
        <v>0</v>
      </c>
      <c r="H231" s="603" t="s">
        <v>543</v>
      </c>
      <c r="I231" s="43" t="s">
        <v>544</v>
      </c>
      <c r="J231" s="35">
        <v>1</v>
      </c>
      <c r="K231" s="36" t="s">
        <v>26</v>
      </c>
    </row>
    <row r="232" spans="1:12" ht="14.25" customHeight="1" x14ac:dyDescent="0.25">
      <c r="A232" s="590" t="s">
        <v>545</v>
      </c>
      <c r="B232" s="646" t="s">
        <v>546</v>
      </c>
      <c r="C232" s="609" t="s">
        <v>26</v>
      </c>
      <c r="D232" s="640"/>
      <c r="E232" s="764"/>
      <c r="F232" s="607" t="s">
        <v>431</v>
      </c>
      <c r="G232" s="608" t="str">
        <f t="shared" si="9"/>
        <v>0</v>
      </c>
      <c r="H232" s="603" t="s">
        <v>547</v>
      </c>
      <c r="I232" s="520" t="s">
        <v>42</v>
      </c>
      <c r="J232" s="35">
        <v>1</v>
      </c>
      <c r="K232" s="36" t="s">
        <v>26</v>
      </c>
      <c r="L232" s="447" t="s">
        <v>548</v>
      </c>
    </row>
    <row r="233" spans="1:12" ht="14.25" customHeight="1" x14ac:dyDescent="0.25">
      <c r="A233" s="590" t="s">
        <v>549</v>
      </c>
      <c r="B233" s="646" t="s">
        <v>550</v>
      </c>
      <c r="C233" s="609" t="s">
        <v>26</v>
      </c>
      <c r="D233" s="658"/>
      <c r="E233" s="764"/>
      <c r="F233" s="753" t="str">
        <f>IF(D233&gt;0,E233/D233,"*")</f>
        <v>*</v>
      </c>
      <c r="G233" s="608" t="str">
        <f t="shared" si="9"/>
        <v>0</v>
      </c>
      <c r="H233" s="603" t="s">
        <v>15</v>
      </c>
      <c r="I233" s="59" t="s">
        <v>15</v>
      </c>
      <c r="J233" s="105">
        <v>1</v>
      </c>
      <c r="K233" s="36" t="s">
        <v>551</v>
      </c>
    </row>
    <row r="234" spans="1:12" ht="20.25" customHeight="1" x14ac:dyDescent="0.25">
      <c r="A234" s="590" t="s">
        <v>552</v>
      </c>
      <c r="B234" s="646" t="s">
        <v>553</v>
      </c>
      <c r="C234" s="609" t="s">
        <v>98</v>
      </c>
      <c r="D234" s="640"/>
      <c r="E234" s="560"/>
      <c r="F234" s="607">
        <f>IF(AND(D234&gt;0,D234&lt;&gt;"0"),E234/D234,0)</f>
        <v>0</v>
      </c>
      <c r="G234" s="608">
        <f t="shared" si="9"/>
        <v>1</v>
      </c>
      <c r="H234" s="704" t="s">
        <v>554</v>
      </c>
      <c r="I234" s="240" t="s">
        <v>455</v>
      </c>
      <c r="J234" s="84">
        <v>2</v>
      </c>
      <c r="K234" s="36" t="s">
        <v>98</v>
      </c>
    </row>
    <row r="235" spans="1:12" x14ac:dyDescent="0.25">
      <c r="A235" s="590"/>
      <c r="B235" s="711" t="s">
        <v>555</v>
      </c>
      <c r="C235" s="639" t="s">
        <v>75</v>
      </c>
      <c r="D235" s="640"/>
      <c r="E235" s="764"/>
      <c r="F235" s="607" t="s">
        <v>45</v>
      </c>
      <c r="G235" s="641" t="s">
        <v>45</v>
      </c>
      <c r="H235" s="754" t="s">
        <v>556</v>
      </c>
      <c r="I235" s="43"/>
      <c r="J235" s="35" t="s">
        <v>47</v>
      </c>
      <c r="K235" s="36"/>
    </row>
    <row r="236" spans="1:12" x14ac:dyDescent="0.25">
      <c r="A236" s="590"/>
      <c r="B236" s="749" t="s">
        <v>557</v>
      </c>
      <c r="C236" s="639" t="s">
        <v>75</v>
      </c>
      <c r="D236" s="640"/>
      <c r="E236" s="764"/>
      <c r="F236" s="607" t="s">
        <v>45</v>
      </c>
      <c r="G236" s="641" t="s">
        <v>45</v>
      </c>
      <c r="H236" s="754" t="s">
        <v>558</v>
      </c>
      <c r="I236" s="43"/>
      <c r="J236" s="35" t="s">
        <v>47</v>
      </c>
      <c r="K236" s="36"/>
    </row>
    <row r="237" spans="1:12" x14ac:dyDescent="0.25">
      <c r="A237" s="590"/>
      <c r="B237" s="755" t="s">
        <v>559</v>
      </c>
      <c r="C237" s="639" t="s">
        <v>75</v>
      </c>
      <c r="D237" s="640"/>
      <c r="E237" s="764"/>
      <c r="F237" s="607" t="s">
        <v>45</v>
      </c>
      <c r="G237" s="641"/>
      <c r="H237" s="754" t="s">
        <v>560</v>
      </c>
      <c r="I237" s="43"/>
      <c r="J237" s="35" t="s">
        <v>47</v>
      </c>
      <c r="K237" s="36"/>
    </row>
    <row r="238" spans="1:12" ht="20.25" customHeight="1" x14ac:dyDescent="0.25">
      <c r="A238" s="661" t="s">
        <v>561</v>
      </c>
      <c r="B238" s="756" t="s">
        <v>562</v>
      </c>
      <c r="C238" s="699" t="s">
        <v>98</v>
      </c>
      <c r="D238" s="664"/>
      <c r="E238" s="566"/>
      <c r="F238" s="613">
        <f>IF(AND(D238&gt;0,D238&lt;&gt;"0"),E238/D238,0)</f>
        <v>0</v>
      </c>
      <c r="G238" s="614">
        <f>IF(G$1&gt;0,(G$1-F238)/G$1,0)</f>
        <v>1</v>
      </c>
      <c r="H238" s="757" t="s">
        <v>563</v>
      </c>
      <c r="I238" s="75" t="s">
        <v>455</v>
      </c>
      <c r="J238" s="105">
        <v>2</v>
      </c>
      <c r="K238" s="36"/>
    </row>
    <row r="239" spans="1:12" ht="20.25" customHeight="1" x14ac:dyDescent="0.25">
      <c r="A239" s="654" t="s">
        <v>564</v>
      </c>
      <c r="B239" s="616" t="s">
        <v>565</v>
      </c>
      <c r="C239" s="698" t="s">
        <v>98</v>
      </c>
      <c r="D239" s="636"/>
      <c r="E239" s="558"/>
      <c r="F239" s="619">
        <f>IF(AND(D239&gt;0,D239&lt;&gt;"0"),E239/D239,0)</f>
        <v>0</v>
      </c>
      <c r="G239" s="620">
        <f>IF(G$1&gt;0,(G$1-F239)/G$1,0)</f>
        <v>1</v>
      </c>
      <c r="H239" s="763" t="s">
        <v>566</v>
      </c>
      <c r="I239" s="470" t="s">
        <v>42</v>
      </c>
      <c r="J239" s="84"/>
      <c r="K239" s="36" t="s">
        <v>98</v>
      </c>
    </row>
    <row r="240" spans="1:12" x14ac:dyDescent="0.25">
      <c r="A240" s="590"/>
      <c r="B240" s="693" t="s">
        <v>567</v>
      </c>
      <c r="C240" s="639" t="s">
        <v>75</v>
      </c>
      <c r="D240" s="640"/>
      <c r="E240" s="764"/>
      <c r="F240" s="607" t="s">
        <v>45</v>
      </c>
      <c r="G240" s="641" t="s">
        <v>45</v>
      </c>
      <c r="H240" s="603" t="s">
        <v>568</v>
      </c>
      <c r="I240" s="43"/>
      <c r="J240" s="35" t="s">
        <v>47</v>
      </c>
      <c r="K240" s="36"/>
    </row>
    <row r="241" spans="1:20" x14ac:dyDescent="0.25">
      <c r="A241" s="590"/>
      <c r="B241" s="693" t="s">
        <v>569</v>
      </c>
      <c r="C241" s="639" t="s">
        <v>75</v>
      </c>
      <c r="D241" s="640"/>
      <c r="E241" s="764"/>
      <c r="F241" s="607" t="s">
        <v>45</v>
      </c>
      <c r="G241" s="641" t="s">
        <v>45</v>
      </c>
      <c r="H241" s="603" t="s">
        <v>570</v>
      </c>
      <c r="I241" s="43"/>
      <c r="J241" s="35" t="s">
        <v>47</v>
      </c>
      <c r="K241" s="36"/>
    </row>
    <row r="242" spans="1:20" ht="27.75" customHeight="1" x14ac:dyDescent="0.25">
      <c r="A242" s="590" t="s">
        <v>571</v>
      </c>
      <c r="B242" s="758" t="s">
        <v>572</v>
      </c>
      <c r="C242" s="609" t="s">
        <v>98</v>
      </c>
      <c r="D242" s="658"/>
      <c r="E242" s="560"/>
      <c r="F242" s="607">
        <f>IF(AND(D242&gt;0,D242&lt;&gt;"0"),E242/D242,0)</f>
        <v>0</v>
      </c>
      <c r="G242" s="608">
        <f>IF(G$1&gt;0,(G$1-F242)/G$1,0)</f>
        <v>1</v>
      </c>
      <c r="H242" s="777" t="s">
        <v>573</v>
      </c>
      <c r="I242" s="43" t="s">
        <v>574</v>
      </c>
      <c r="J242" s="35">
        <v>2</v>
      </c>
      <c r="K242" s="36" t="s">
        <v>98</v>
      </c>
    </row>
    <row r="243" spans="1:20" x14ac:dyDescent="0.25">
      <c r="A243" s="590"/>
      <c r="B243" s="693" t="s">
        <v>575</v>
      </c>
      <c r="C243" s="639" t="s">
        <v>75</v>
      </c>
      <c r="D243" s="640"/>
      <c r="E243" s="764"/>
      <c r="F243" s="607" t="s">
        <v>45</v>
      </c>
      <c r="G243" s="641" t="s">
        <v>45</v>
      </c>
      <c r="H243" s="778"/>
      <c r="I243" s="43"/>
      <c r="J243" s="35" t="s">
        <v>47</v>
      </c>
      <c r="K243" s="36"/>
    </row>
    <row r="244" spans="1:20" ht="20.45" customHeight="1" x14ac:dyDescent="0.25">
      <c r="A244" s="590"/>
      <c r="B244" s="693" t="s">
        <v>576</v>
      </c>
      <c r="C244" s="639" t="s">
        <v>75</v>
      </c>
      <c r="D244" s="640"/>
      <c r="E244" s="764"/>
      <c r="F244" s="607" t="s">
        <v>45</v>
      </c>
      <c r="G244" s="641" t="s">
        <v>45</v>
      </c>
      <c r="H244" s="779"/>
      <c r="I244" s="43"/>
      <c r="J244" s="35" t="s">
        <v>47</v>
      </c>
      <c r="K244" s="36"/>
    </row>
    <row r="245" spans="1:20" x14ac:dyDescent="0.25">
      <c r="A245" s="590" t="s">
        <v>577</v>
      </c>
      <c r="B245" s="621" t="s">
        <v>578</v>
      </c>
      <c r="C245" s="609" t="s">
        <v>98</v>
      </c>
      <c r="D245" s="658"/>
      <c r="E245" s="560"/>
      <c r="F245" s="607">
        <f>IF(AND(D245&gt;0,D245&lt;&gt;"0"),E245/D245,0)</f>
        <v>0</v>
      </c>
      <c r="G245" s="608">
        <f>IF(G$1&gt;0,(G$1-F245)/G$1,0)</f>
        <v>1</v>
      </c>
      <c r="H245" s="759"/>
      <c r="I245" s="43" t="s">
        <v>15</v>
      </c>
      <c r="J245" s="35">
        <v>2</v>
      </c>
      <c r="K245" s="36" t="s">
        <v>98</v>
      </c>
    </row>
    <row r="246" spans="1:20" x14ac:dyDescent="0.25">
      <c r="A246" s="590"/>
      <c r="B246" s="693" t="s">
        <v>579</v>
      </c>
      <c r="C246" s="639" t="s">
        <v>75</v>
      </c>
      <c r="D246" s="640"/>
      <c r="E246" s="764"/>
      <c r="F246" s="607" t="s">
        <v>45</v>
      </c>
      <c r="G246" s="641" t="s">
        <v>45</v>
      </c>
      <c r="H246" s="603"/>
      <c r="I246" s="43"/>
      <c r="J246" s="35" t="s">
        <v>47</v>
      </c>
      <c r="K246" s="36"/>
    </row>
    <row r="247" spans="1:20" ht="10.9" customHeight="1" x14ac:dyDescent="0.25">
      <c r="A247" s="590"/>
      <c r="B247" s="694" t="s">
        <v>580</v>
      </c>
      <c r="C247" s="663" t="s">
        <v>75</v>
      </c>
      <c r="D247" s="664"/>
      <c r="E247" s="765"/>
      <c r="F247" s="613" t="s">
        <v>45</v>
      </c>
      <c r="G247" s="665" t="s">
        <v>45</v>
      </c>
      <c r="H247" s="615"/>
      <c r="I247" s="59"/>
      <c r="J247" s="105" t="s">
        <v>47</v>
      </c>
      <c r="K247" s="36"/>
    </row>
    <row r="248" spans="1:20" ht="18.75" customHeight="1" x14ac:dyDescent="0.25">
      <c r="A248" s="590" t="s">
        <v>581</v>
      </c>
      <c r="B248" s="621" t="s">
        <v>582</v>
      </c>
      <c r="C248" s="688" t="s">
        <v>98</v>
      </c>
      <c r="D248" s="658"/>
      <c r="E248" s="560"/>
      <c r="F248" s="607">
        <f>IF(AND(D248&gt;0,D248&lt;&gt;"0"),E248/D248,0)</f>
        <v>0</v>
      </c>
      <c r="G248" s="608">
        <f>IF(G$1&gt;0,(G$1-F248)/G$1,0)</f>
        <v>1</v>
      </c>
      <c r="H248" s="659" t="s">
        <v>583</v>
      </c>
      <c r="I248" s="43" t="s">
        <v>15</v>
      </c>
      <c r="J248" s="35">
        <v>2</v>
      </c>
      <c r="K248" s="36" t="s">
        <v>98</v>
      </c>
    </row>
    <row r="249" spans="1:20" x14ac:dyDescent="0.25">
      <c r="A249" s="590"/>
      <c r="B249" s="692" t="s">
        <v>584</v>
      </c>
      <c r="C249" s="639" t="s">
        <v>75</v>
      </c>
      <c r="D249" s="640"/>
      <c r="E249" s="764"/>
      <c r="F249" s="607" t="s">
        <v>45</v>
      </c>
      <c r="G249" s="641" t="s">
        <v>45</v>
      </c>
      <c r="H249" s="603"/>
      <c r="I249" s="43"/>
      <c r="J249" s="35" t="s">
        <v>47</v>
      </c>
      <c r="K249" s="36"/>
    </row>
    <row r="250" spans="1:20" x14ac:dyDescent="0.25">
      <c r="A250" s="590"/>
      <c r="B250" s="693" t="s">
        <v>585</v>
      </c>
      <c r="C250" s="639" t="s">
        <v>75</v>
      </c>
      <c r="D250" s="640"/>
      <c r="E250" s="764"/>
      <c r="F250" s="607" t="s">
        <v>45</v>
      </c>
      <c r="G250" s="641" t="s">
        <v>45</v>
      </c>
      <c r="H250" s="603"/>
      <c r="I250" s="43"/>
      <c r="J250" s="35" t="s">
        <v>47</v>
      </c>
      <c r="K250" s="36"/>
    </row>
    <row r="251" spans="1:20" ht="19.149999999999999" customHeight="1" x14ac:dyDescent="0.25">
      <c r="A251" s="590" t="s">
        <v>586</v>
      </c>
      <c r="B251" s="621" t="s">
        <v>587</v>
      </c>
      <c r="C251" s="688" t="s">
        <v>98</v>
      </c>
      <c r="D251" s="658"/>
      <c r="E251" s="560"/>
      <c r="F251" s="607">
        <f>IF(AND(D251&gt;0,D251&lt;&gt;"0"),E251/D251,0)</f>
        <v>0</v>
      </c>
      <c r="G251" s="608">
        <f>IF(G$1&gt;0,(G$1-F251)/G$1,0)</f>
        <v>1</v>
      </c>
      <c r="H251" s="659" t="s">
        <v>588</v>
      </c>
      <c r="I251" s="43" t="s">
        <v>15</v>
      </c>
      <c r="J251" s="35">
        <v>2</v>
      </c>
      <c r="K251" s="36" t="s">
        <v>98</v>
      </c>
    </row>
    <row r="252" spans="1:20" ht="19.899999999999999" customHeight="1" x14ac:dyDescent="0.25">
      <c r="A252" s="590"/>
      <c r="B252" s="692" t="s">
        <v>589</v>
      </c>
      <c r="C252" s="639" t="s">
        <v>75</v>
      </c>
      <c r="D252" s="640"/>
      <c r="E252" s="764"/>
      <c r="F252" s="607" t="s">
        <v>45</v>
      </c>
      <c r="G252" s="641" t="s">
        <v>45</v>
      </c>
      <c r="H252" s="603"/>
      <c r="I252" s="43"/>
      <c r="J252" s="35" t="s">
        <v>47</v>
      </c>
      <c r="K252" s="36"/>
    </row>
    <row r="253" spans="1:20" ht="10.9" customHeight="1" x14ac:dyDescent="0.25">
      <c r="A253" s="661"/>
      <c r="B253" s="694" t="s">
        <v>590</v>
      </c>
      <c r="C253" s="663" t="s">
        <v>75</v>
      </c>
      <c r="D253" s="664"/>
      <c r="E253" s="765"/>
      <c r="F253" s="613" t="s">
        <v>45</v>
      </c>
      <c r="G253" s="665" t="s">
        <v>45</v>
      </c>
      <c r="H253" s="615"/>
      <c r="I253" s="75"/>
      <c r="J253" s="105" t="s">
        <v>47</v>
      </c>
      <c r="K253" s="36"/>
    </row>
    <row r="254" spans="1:20" ht="22.5" customHeight="1" x14ac:dyDescent="0.25">
      <c r="A254" s="590" t="s">
        <v>591</v>
      </c>
      <c r="B254" s="616" t="s">
        <v>592</v>
      </c>
      <c r="C254" s="716" t="s">
        <v>407</v>
      </c>
      <c r="D254" s="636">
        <v>1</v>
      </c>
      <c r="E254" s="764">
        <v>1</v>
      </c>
      <c r="F254" s="619">
        <f>IF(AND(D254&gt;0,D254&lt;&gt;"0"),E254/D254,0)</f>
        <v>1</v>
      </c>
      <c r="G254" s="620">
        <f>IF(G$1&gt;0,(G$1-F254)/G$1,0)</f>
        <v>-1</v>
      </c>
      <c r="H254" s="668" t="s">
        <v>593</v>
      </c>
      <c r="I254" s="43" t="s">
        <v>15</v>
      </c>
      <c r="J254" s="35">
        <v>2</v>
      </c>
      <c r="K254" s="36" t="s">
        <v>98</v>
      </c>
    </row>
    <row r="255" spans="1:20" ht="26.25" customHeight="1" x14ac:dyDescent="0.25">
      <c r="A255" s="661" t="s">
        <v>594</v>
      </c>
      <c r="B255" s="622" t="s">
        <v>595</v>
      </c>
      <c r="C255" s="760" t="s">
        <v>407</v>
      </c>
      <c r="D255" s="761">
        <v>0</v>
      </c>
      <c r="E255" s="765"/>
      <c r="F255" s="613">
        <f>IF(AND(D255&gt;0,D255&lt;&gt;"0"),E255/D255,0)</f>
        <v>0</v>
      </c>
      <c r="G255" s="614">
        <f>IF(G$1&gt;0,(G$1-F255)/G$1,0)</f>
        <v>1</v>
      </c>
      <c r="H255" s="762" t="s">
        <v>593</v>
      </c>
      <c r="I255" s="43" t="s">
        <v>15</v>
      </c>
      <c r="J255" s="35">
        <v>2</v>
      </c>
      <c r="K255" s="36" t="s">
        <v>98</v>
      </c>
    </row>
    <row r="256" spans="1:20" s="25" customFormat="1" ht="6.75" customHeight="1" x14ac:dyDescent="0.2">
      <c r="A256" s="436"/>
      <c r="B256" s="11"/>
      <c r="C256" s="18"/>
      <c r="D256" s="557"/>
      <c r="E256" s="11"/>
      <c r="F256" s="6"/>
      <c r="G256" s="14"/>
      <c r="H256" s="15"/>
      <c r="I256" s="15"/>
      <c r="J256" s="257"/>
      <c r="L256" s="11"/>
      <c r="M256" s="11"/>
      <c r="N256" s="11"/>
      <c r="O256" s="11"/>
      <c r="P256" s="11"/>
      <c r="Q256" s="11"/>
      <c r="R256" s="11"/>
      <c r="S256" s="11"/>
      <c r="T256" s="11"/>
    </row>
    <row r="257" spans="1:20" s="25" customFormat="1" ht="11.25" x14ac:dyDescent="0.2">
      <c r="A257" s="436"/>
      <c r="B257" s="11" t="s">
        <v>596</v>
      </c>
      <c r="C257" s="18"/>
      <c r="D257" s="557"/>
      <c r="E257" s="258"/>
      <c r="F257" s="6"/>
      <c r="G257" s="14"/>
      <c r="H257" s="15"/>
      <c r="I257" s="15"/>
      <c r="J257" s="257"/>
      <c r="L257" s="11"/>
      <c r="M257" s="11"/>
      <c r="N257" s="11"/>
      <c r="O257" s="11"/>
      <c r="P257" s="11"/>
      <c r="Q257" s="11"/>
      <c r="R257" s="11"/>
      <c r="S257" s="11"/>
      <c r="T257" s="11"/>
    </row>
    <row r="258" spans="1:20" s="25" customFormat="1" ht="11.25" x14ac:dyDescent="0.2">
      <c r="A258" s="436"/>
      <c r="B258" s="11" t="s">
        <v>597</v>
      </c>
      <c r="C258" s="18"/>
      <c r="D258" s="557"/>
      <c r="E258" s="258"/>
      <c r="F258" s="6"/>
      <c r="G258" s="14"/>
      <c r="H258" s="15"/>
      <c r="I258" s="15"/>
      <c r="J258" s="257"/>
      <c r="L258" s="11"/>
      <c r="M258" s="11"/>
      <c r="N258" s="11"/>
      <c r="O258" s="11"/>
      <c r="P258" s="11"/>
      <c r="Q258" s="11"/>
      <c r="R258" s="11"/>
      <c r="S258" s="11"/>
      <c r="T258" s="11"/>
    </row>
    <row r="264" spans="1:20" s="25" customFormat="1" ht="11.25" x14ac:dyDescent="0.2">
      <c r="A264" s="436"/>
      <c r="B264" s="11"/>
      <c r="C264" s="18"/>
      <c r="D264" s="557"/>
      <c r="E264" s="259"/>
      <c r="F264" s="6"/>
      <c r="G264" s="14"/>
      <c r="H264" s="15"/>
      <c r="I264" s="15"/>
      <c r="J264" s="257"/>
      <c r="L264" s="11"/>
      <c r="M264" s="11"/>
      <c r="N264" s="11"/>
      <c r="O264" s="11"/>
      <c r="P264" s="11"/>
      <c r="Q264" s="11"/>
      <c r="R264" s="11"/>
      <c r="S264" s="11"/>
      <c r="T264" s="11"/>
    </row>
  </sheetData>
  <sheetProtection password="E1BC" sheet="1" objects="1" scenarios="1" formatCells="0" formatColumns="0" formatRows="0" insertColumns="0" insertRows="0" insertHyperlinks="0" deleteColumns="0" deleteRows="0" autoFilter="0" pivotTables="0"/>
  <autoFilter ref="A5:T255"/>
  <mergeCells count="2">
    <mergeCell ref="H125:H126"/>
    <mergeCell ref="H242:H244"/>
  </mergeCells>
  <pageMargins left="0.19685039370078741" right="0" top="0.19685039370078741" bottom="0.19685039370078741" header="0.51181102362204722" footer="0.51181102362204722"/>
  <pageSetup paperSize="9" scale="85" fitToWidth="0" fitToHeight="6" orientation="landscape" r:id="rId1"/>
  <rowBreaks count="6" manualBreakCount="6">
    <brk id="40" man="1"/>
    <brk id="76" man="1"/>
    <brk id="118" man="1"/>
    <brk id="153" man="1"/>
    <brk id="194" man="1"/>
    <brk id="2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64"/>
  <sheetViews>
    <sheetView view="pageBreakPreview" workbookViewId="0">
      <pane xSplit="3" ySplit="131" topLeftCell="D132" activePane="bottomRight" state="frozen"/>
      <selection pane="topRight"/>
      <selection pane="bottomLeft"/>
      <selection pane="bottomRight" activeCell="D132" sqref="D132"/>
    </sheetView>
  </sheetViews>
  <sheetFormatPr defaultColWidth="9.140625" defaultRowHeight="15" x14ac:dyDescent="0.25"/>
  <cols>
    <col min="1" max="1" width="4.28515625" style="436" customWidth="1"/>
    <col min="2" max="2" width="83" style="11" customWidth="1"/>
    <col min="3" max="3" width="8.7109375" style="18" customWidth="1"/>
    <col min="4" max="4" width="6" style="11" hidden="1" customWidth="1"/>
    <col min="5" max="5" width="6" style="19" customWidth="1"/>
    <col min="6" max="11" width="6" style="11" hidden="1" customWidth="1"/>
    <col min="12" max="12" width="8.7109375" style="11" customWidth="1"/>
    <col min="13" max="13" width="8.7109375" style="6" customWidth="1"/>
    <col min="14" max="14" width="4.42578125" style="14" hidden="1" customWidth="1"/>
    <col min="15" max="15" width="49.5703125" style="15" customWidth="1"/>
    <col min="16" max="16" width="8.140625" style="15" customWidth="1"/>
    <col min="17" max="17" width="6.5703125" style="257" hidden="1" customWidth="1"/>
    <col min="18" max="18" width="12.140625" style="25" hidden="1" customWidth="1"/>
    <col min="19" max="19" width="21.7109375" style="11" customWidth="1"/>
    <col min="20" max="20" width="9.140625" style="11"/>
  </cols>
  <sheetData>
    <row r="1" spans="1:18" ht="23.45" customHeight="1" x14ac:dyDescent="0.25">
      <c r="B1" s="1" t="s">
        <v>0</v>
      </c>
      <c r="C1" s="548" t="s">
        <v>598</v>
      </c>
      <c r="D1" s="3"/>
      <c r="E1" s="4"/>
      <c r="F1" s="3"/>
      <c r="G1" s="3"/>
      <c r="H1" s="5"/>
      <c r="I1" s="5"/>
      <c r="J1" s="5"/>
      <c r="K1" s="5"/>
      <c r="L1" s="5"/>
      <c r="N1" s="7">
        <f>1/12*N3</f>
        <v>0.5</v>
      </c>
      <c r="O1" s="8" t="s">
        <v>599</v>
      </c>
      <c r="P1" s="9">
        <f>COUNTIF(P6:P308,"*")</f>
        <v>0</v>
      </c>
      <c r="Q1" s="9">
        <f>COUNTIF(Q6:Q308,"1")</f>
        <v>50</v>
      </c>
      <c r="R1" s="10" t="s">
        <v>2</v>
      </c>
    </row>
    <row r="2" spans="1:18" ht="15" customHeight="1" x14ac:dyDescent="0.25">
      <c r="B2" s="1"/>
      <c r="C2" s="2">
        <v>41904</v>
      </c>
      <c r="D2" s="1"/>
      <c r="E2" s="13"/>
      <c r="F2" s="1"/>
      <c r="G2" s="1"/>
      <c r="Q2" s="16">
        <f>COUNTIF(Q6:Q308,"2")</f>
        <v>34</v>
      </c>
      <c r="R2" s="10" t="s">
        <v>3</v>
      </c>
    </row>
    <row r="3" spans="1:18" ht="12.75" customHeight="1" x14ac:dyDescent="0.25">
      <c r="B3" s="17" t="s">
        <v>600</v>
      </c>
      <c r="L3" s="20" t="s">
        <v>601</v>
      </c>
      <c r="M3" s="21"/>
      <c r="N3" s="22">
        <v>6</v>
      </c>
      <c r="O3" s="23" t="s">
        <v>6</v>
      </c>
      <c r="Q3" s="24">
        <f>Q1+Q2</f>
        <v>84</v>
      </c>
    </row>
    <row r="4" spans="1:18" ht="27" customHeight="1" x14ac:dyDescent="0.25">
      <c r="B4" s="26" t="s">
        <v>7</v>
      </c>
      <c r="C4" s="27" t="s">
        <v>8</v>
      </c>
      <c r="D4" s="28">
        <v>2013</v>
      </c>
      <c r="E4" s="29" t="s">
        <v>602</v>
      </c>
      <c r="F4" s="28">
        <v>2015</v>
      </c>
      <c r="G4" s="28">
        <v>2016</v>
      </c>
      <c r="H4" s="28">
        <v>2017</v>
      </c>
      <c r="I4" s="28">
        <v>2018</v>
      </c>
      <c r="J4" s="28">
        <v>2019</v>
      </c>
      <c r="K4" s="28">
        <v>2020</v>
      </c>
      <c r="L4" s="30" t="s">
        <v>10</v>
      </c>
      <c r="M4" s="31" t="s">
        <v>11</v>
      </c>
      <c r="N4" s="32"/>
      <c r="O4" s="33" t="s">
        <v>12</v>
      </c>
      <c r="P4" s="34"/>
      <c r="Q4" s="35"/>
      <c r="R4" s="36" t="s">
        <v>8</v>
      </c>
    </row>
    <row r="5" spans="1:18" s="44" customFormat="1" ht="7.5" customHeight="1" x14ac:dyDescent="0.2">
      <c r="A5" s="436"/>
      <c r="B5" s="37">
        <v>1</v>
      </c>
      <c r="C5" s="37">
        <v>2</v>
      </c>
      <c r="D5" s="37">
        <v>6</v>
      </c>
      <c r="E5" s="38">
        <v>7</v>
      </c>
      <c r="F5" s="37">
        <v>8</v>
      </c>
      <c r="G5" s="37">
        <v>9</v>
      </c>
      <c r="H5" s="37">
        <v>10</v>
      </c>
      <c r="I5" s="37">
        <v>11</v>
      </c>
      <c r="J5" s="37">
        <v>12</v>
      </c>
      <c r="K5" s="37">
        <v>13</v>
      </c>
      <c r="L5" s="39"/>
      <c r="M5" s="40"/>
      <c r="N5" s="41"/>
      <c r="O5" s="42"/>
      <c r="P5" s="43"/>
      <c r="Q5" s="35"/>
      <c r="R5" s="36">
        <v>2</v>
      </c>
    </row>
    <row r="6" spans="1:18" ht="16.899999999999999" customHeight="1" x14ac:dyDescent="0.25">
      <c r="A6" s="437">
        <v>1</v>
      </c>
      <c r="B6" s="381" t="s">
        <v>603</v>
      </c>
      <c r="C6" s="46" t="s">
        <v>14</v>
      </c>
      <c r="D6" s="47">
        <v>4061</v>
      </c>
      <c r="E6" s="48"/>
      <c r="F6" s="49"/>
      <c r="G6" s="49"/>
      <c r="H6" s="49"/>
      <c r="I6" s="49"/>
      <c r="J6" s="49"/>
      <c r="K6" s="49"/>
      <c r="L6" s="49"/>
      <c r="M6" s="50">
        <f t="shared" ref="M6:M16" si="0">IF(AND(E6&gt;0,E6&lt;&gt;"0"),L6/E6,0)</f>
        <v>0</v>
      </c>
      <c r="N6" s="51">
        <f t="shared" ref="N6:N14" si="1">IF(N$1&gt;0,(N$1-M6)/N$1,0)</f>
        <v>1</v>
      </c>
      <c r="O6" s="42"/>
      <c r="P6" s="42" t="s">
        <v>15</v>
      </c>
      <c r="Q6" s="35">
        <v>1</v>
      </c>
      <c r="R6" s="36" t="s">
        <v>16</v>
      </c>
    </row>
    <row r="7" spans="1:18" ht="16.899999999999999" customHeight="1" x14ac:dyDescent="0.25">
      <c r="A7" s="437">
        <v>2</v>
      </c>
      <c r="B7" s="381" t="s">
        <v>604</v>
      </c>
      <c r="C7" s="52" t="s">
        <v>18</v>
      </c>
      <c r="D7" s="47">
        <v>102727</v>
      </c>
      <c r="E7" s="48"/>
      <c r="F7" s="49"/>
      <c r="G7" s="49"/>
      <c r="H7" s="49"/>
      <c r="I7" s="49"/>
      <c r="J7" s="49"/>
      <c r="K7" s="49"/>
      <c r="L7" s="49"/>
      <c r="M7" s="50">
        <f t="shared" si="0"/>
        <v>0</v>
      </c>
      <c r="N7" s="51">
        <f t="shared" si="1"/>
        <v>1</v>
      </c>
      <c r="O7" s="42"/>
      <c r="P7" s="42" t="s">
        <v>15</v>
      </c>
      <c r="Q7" s="35">
        <v>1</v>
      </c>
      <c r="R7" s="36" t="s">
        <v>19</v>
      </c>
    </row>
    <row r="8" spans="1:18" ht="16.899999999999999" customHeight="1" x14ac:dyDescent="0.25">
      <c r="A8" s="437">
        <v>3</v>
      </c>
      <c r="B8" s="381" t="s">
        <v>605</v>
      </c>
      <c r="C8" s="52" t="s">
        <v>21</v>
      </c>
      <c r="D8" s="47">
        <v>1626</v>
      </c>
      <c r="E8" s="48"/>
      <c r="F8" s="49"/>
      <c r="G8" s="49"/>
      <c r="H8" s="49"/>
      <c r="I8" s="49"/>
      <c r="J8" s="49"/>
      <c r="K8" s="49"/>
      <c r="L8" s="49"/>
      <c r="M8" s="50">
        <f t="shared" si="0"/>
        <v>0</v>
      </c>
      <c r="N8" s="51">
        <f t="shared" si="1"/>
        <v>1</v>
      </c>
      <c r="O8" s="42"/>
      <c r="P8" s="42" t="s">
        <v>15</v>
      </c>
      <c r="Q8" s="35">
        <v>1</v>
      </c>
      <c r="R8" s="36" t="s">
        <v>19</v>
      </c>
    </row>
    <row r="9" spans="1:18" ht="25.15" customHeight="1" x14ac:dyDescent="0.25">
      <c r="A9" s="437">
        <v>4</v>
      </c>
      <c r="B9" s="381" t="s">
        <v>606</v>
      </c>
      <c r="C9" s="52" t="s">
        <v>23</v>
      </c>
      <c r="D9" s="47">
        <v>6213</v>
      </c>
      <c r="E9" s="48"/>
      <c r="F9" s="49"/>
      <c r="G9" s="49"/>
      <c r="H9" s="49"/>
      <c r="I9" s="49"/>
      <c r="J9" s="49"/>
      <c r="K9" s="49"/>
      <c r="L9" s="49"/>
      <c r="M9" s="50">
        <f t="shared" si="0"/>
        <v>0</v>
      </c>
      <c r="N9" s="51">
        <f t="shared" si="1"/>
        <v>1</v>
      </c>
      <c r="O9" s="42"/>
      <c r="P9" s="42" t="s">
        <v>15</v>
      </c>
      <c r="Q9" s="35">
        <v>1</v>
      </c>
      <c r="R9" s="36" t="s">
        <v>24</v>
      </c>
    </row>
    <row r="10" spans="1:18" ht="17.45" customHeight="1" x14ac:dyDescent="0.25">
      <c r="A10" s="437">
        <v>5</v>
      </c>
      <c r="B10" s="419" t="s">
        <v>607</v>
      </c>
      <c r="C10" s="53" t="s">
        <v>26</v>
      </c>
      <c r="D10" s="54">
        <v>1630</v>
      </c>
      <c r="E10" s="55"/>
      <c r="F10" s="56"/>
      <c r="G10" s="56"/>
      <c r="H10" s="56"/>
      <c r="I10" s="56"/>
      <c r="J10" s="56"/>
      <c r="K10" s="56"/>
      <c r="L10" s="56"/>
      <c r="M10" s="57">
        <f t="shared" si="0"/>
        <v>0</v>
      </c>
      <c r="N10" s="58">
        <f t="shared" si="1"/>
        <v>1</v>
      </c>
      <c r="O10" s="59"/>
      <c r="P10" s="59" t="s">
        <v>15</v>
      </c>
      <c r="Q10" s="35">
        <v>1</v>
      </c>
      <c r="R10" s="36" t="s">
        <v>27</v>
      </c>
    </row>
    <row r="11" spans="1:18" ht="21" customHeight="1" x14ac:dyDescent="0.25">
      <c r="A11" s="437">
        <v>6</v>
      </c>
      <c r="B11" s="320" t="s">
        <v>608</v>
      </c>
      <c r="C11" s="61" t="s">
        <v>29</v>
      </c>
      <c r="D11" s="62">
        <v>32.329000000000001</v>
      </c>
      <c r="E11" s="63"/>
      <c r="F11" s="64"/>
      <c r="G11" s="64"/>
      <c r="H11" s="64"/>
      <c r="I11" s="64"/>
      <c r="J11" s="64"/>
      <c r="K11" s="64"/>
      <c r="L11" s="64"/>
      <c r="M11" s="65">
        <f t="shared" si="0"/>
        <v>0</v>
      </c>
      <c r="N11" s="66">
        <f t="shared" si="1"/>
        <v>1</v>
      </c>
      <c r="O11" s="556" t="s">
        <v>30</v>
      </c>
      <c r="P11" s="68" t="s">
        <v>15</v>
      </c>
      <c r="Q11" s="35">
        <v>1</v>
      </c>
      <c r="R11" s="36" t="s">
        <v>29</v>
      </c>
    </row>
    <row r="12" spans="1:18" ht="20.45" customHeight="1" x14ac:dyDescent="0.25">
      <c r="A12" s="437">
        <v>7</v>
      </c>
      <c r="B12" s="321" t="s">
        <v>609</v>
      </c>
      <c r="C12" s="46" t="s">
        <v>29</v>
      </c>
      <c r="D12" s="70">
        <v>14.599</v>
      </c>
      <c r="E12" s="63"/>
      <c r="F12" s="64"/>
      <c r="G12" s="64"/>
      <c r="H12" s="64"/>
      <c r="I12" s="64"/>
      <c r="J12" s="64"/>
      <c r="K12" s="64"/>
      <c r="L12" s="64"/>
      <c r="M12" s="65">
        <f t="shared" si="0"/>
        <v>0</v>
      </c>
      <c r="N12" s="51">
        <f t="shared" si="1"/>
        <v>1</v>
      </c>
      <c r="O12" s="556" t="s">
        <v>30</v>
      </c>
      <c r="P12" s="43" t="s">
        <v>15</v>
      </c>
      <c r="Q12" s="35">
        <v>1</v>
      </c>
      <c r="R12" s="36" t="s">
        <v>29</v>
      </c>
    </row>
    <row r="13" spans="1:18" ht="21" customHeight="1" x14ac:dyDescent="0.25">
      <c r="A13" s="437">
        <v>8</v>
      </c>
      <c r="B13" s="322" t="s">
        <v>610</v>
      </c>
      <c r="C13" s="71" t="s">
        <v>29</v>
      </c>
      <c r="D13" s="72">
        <v>7.1260000000000003</v>
      </c>
      <c r="E13" s="73"/>
      <c r="F13" s="74"/>
      <c r="G13" s="74"/>
      <c r="H13" s="74"/>
      <c r="I13" s="74"/>
      <c r="J13" s="74"/>
      <c r="K13" s="74"/>
      <c r="L13" s="74"/>
      <c r="M13" s="57">
        <f t="shared" si="0"/>
        <v>0</v>
      </c>
      <c r="N13" s="58">
        <f t="shared" si="1"/>
        <v>1</v>
      </c>
      <c r="O13" s="59" t="s">
        <v>30</v>
      </c>
      <c r="P13" s="75" t="s">
        <v>15</v>
      </c>
      <c r="Q13" s="35">
        <v>1</v>
      </c>
      <c r="R13" s="36" t="s">
        <v>29</v>
      </c>
    </row>
    <row r="14" spans="1:18" ht="20.45" customHeight="1" x14ac:dyDescent="0.25">
      <c r="A14" s="437">
        <v>9</v>
      </c>
      <c r="B14" s="523" t="s">
        <v>611</v>
      </c>
      <c r="C14" s="524" t="s">
        <v>34</v>
      </c>
      <c r="D14" s="525">
        <v>1959.6479999999999</v>
      </c>
      <c r="E14" s="526">
        <v>15</v>
      </c>
      <c r="F14" s="527"/>
      <c r="G14" s="527"/>
      <c r="H14" s="527"/>
      <c r="I14" s="527"/>
      <c r="J14" s="527"/>
      <c r="K14" s="527"/>
      <c r="L14" s="528">
        <v>14</v>
      </c>
      <c r="M14" s="549">
        <f t="shared" si="0"/>
        <v>0.93333333333333335</v>
      </c>
      <c r="N14" s="81">
        <f t="shared" si="1"/>
        <v>-0.8666666666666667</v>
      </c>
      <c r="O14" s="82" t="s">
        <v>35</v>
      </c>
      <c r="P14" s="60" t="s">
        <v>15</v>
      </c>
      <c r="Q14" s="111">
        <v>1</v>
      </c>
      <c r="R14" s="36" t="s">
        <v>34</v>
      </c>
    </row>
    <row r="15" spans="1:18" s="541" customFormat="1" ht="20.25" customHeight="1" x14ac:dyDescent="0.2">
      <c r="A15" s="529" t="s">
        <v>36</v>
      </c>
      <c r="B15" s="530" t="s">
        <v>37</v>
      </c>
      <c r="C15" s="531"/>
      <c r="D15" s="532"/>
      <c r="E15" s="533">
        <v>15</v>
      </c>
      <c r="F15" s="534"/>
      <c r="G15" s="534"/>
      <c r="H15" s="534"/>
      <c r="I15" s="534"/>
      <c r="J15" s="534"/>
      <c r="K15" s="534"/>
      <c r="L15" s="535">
        <v>11</v>
      </c>
      <c r="M15" s="550">
        <f t="shared" si="0"/>
        <v>0.73333333333333328</v>
      </c>
      <c r="N15" s="536"/>
      <c r="O15" s="537"/>
      <c r="P15" s="538"/>
      <c r="Q15" s="539"/>
      <c r="R15" s="540"/>
    </row>
    <row r="16" spans="1:18" ht="10.9" customHeight="1" x14ac:dyDescent="0.25">
      <c r="A16" s="437" t="s">
        <v>38</v>
      </c>
      <c r="B16" s="449" t="s">
        <v>612</v>
      </c>
      <c r="C16" s="468" t="s">
        <v>40</v>
      </c>
      <c r="D16" s="85">
        <v>327.5</v>
      </c>
      <c r="E16" s="86">
        <v>20</v>
      </c>
      <c r="F16" s="87"/>
      <c r="G16" s="87"/>
      <c r="H16" s="87"/>
      <c r="I16" s="87"/>
      <c r="J16" s="87"/>
      <c r="K16" s="87"/>
      <c r="L16" s="88">
        <f>IF(L18&gt;0,L17/L18,0)</f>
        <v>2</v>
      </c>
      <c r="M16" s="65">
        <f t="shared" si="0"/>
        <v>0.1</v>
      </c>
      <c r="N16" s="66">
        <f>IF(N$1&gt;0,(N$1-M16)/N$1,0)</f>
        <v>0.8</v>
      </c>
      <c r="O16" s="451" t="s">
        <v>41</v>
      </c>
      <c r="P16" s="469" t="s">
        <v>42</v>
      </c>
      <c r="Q16" s="84"/>
      <c r="R16" s="36" t="s">
        <v>43</v>
      </c>
    </row>
    <row r="17" spans="1:18" x14ac:dyDescent="0.25">
      <c r="A17" s="437"/>
      <c r="B17" s="452" t="s">
        <v>44</v>
      </c>
      <c r="C17" s="457" t="s">
        <v>40</v>
      </c>
      <c r="D17" s="47" t="s">
        <v>431</v>
      </c>
      <c r="E17" s="91" t="s">
        <v>431</v>
      </c>
      <c r="F17" s="47" t="s">
        <v>431</v>
      </c>
      <c r="G17" s="47" t="s">
        <v>431</v>
      </c>
      <c r="H17" s="47" t="s">
        <v>431</v>
      </c>
      <c r="I17" s="47" t="s">
        <v>431</v>
      </c>
      <c r="J17" s="47" t="s">
        <v>431</v>
      </c>
      <c r="K17" s="47" t="s">
        <v>431</v>
      </c>
      <c r="L17" s="49">
        <v>20</v>
      </c>
      <c r="M17" s="50" t="s">
        <v>45</v>
      </c>
      <c r="N17" s="92" t="s">
        <v>45</v>
      </c>
      <c r="O17" s="464" t="s">
        <v>46</v>
      </c>
      <c r="P17" s="556"/>
      <c r="Q17" s="84" t="s">
        <v>47</v>
      </c>
      <c r="R17" s="36"/>
    </row>
    <row r="18" spans="1:18" x14ac:dyDescent="0.25">
      <c r="A18" s="437"/>
      <c r="B18" s="452" t="s">
        <v>48</v>
      </c>
      <c r="C18" s="457" t="s">
        <v>49</v>
      </c>
      <c r="D18" s="47" t="s">
        <v>431</v>
      </c>
      <c r="E18" s="91" t="s">
        <v>431</v>
      </c>
      <c r="F18" s="47" t="s">
        <v>431</v>
      </c>
      <c r="G18" s="47" t="s">
        <v>431</v>
      </c>
      <c r="H18" s="47" t="s">
        <v>431</v>
      </c>
      <c r="I18" s="47" t="s">
        <v>431</v>
      </c>
      <c r="J18" s="47" t="s">
        <v>431</v>
      </c>
      <c r="K18" s="47" t="s">
        <v>431</v>
      </c>
      <c r="L18" s="49">
        <v>10</v>
      </c>
      <c r="M18" s="50" t="s">
        <v>45</v>
      </c>
      <c r="N18" s="92" t="s">
        <v>45</v>
      </c>
      <c r="O18" s="464" t="s">
        <v>50</v>
      </c>
      <c r="P18" s="556"/>
      <c r="Q18" s="84" t="s">
        <v>47</v>
      </c>
      <c r="R18" s="36"/>
    </row>
    <row r="19" spans="1:18" x14ac:dyDescent="0.25">
      <c r="A19" s="437" t="s">
        <v>51</v>
      </c>
      <c r="B19" s="455" t="s">
        <v>613</v>
      </c>
      <c r="C19" s="468" t="s">
        <v>40</v>
      </c>
      <c r="D19" s="85">
        <v>327.5</v>
      </c>
      <c r="E19" s="86">
        <v>20</v>
      </c>
      <c r="F19" s="87"/>
      <c r="G19" s="87"/>
      <c r="H19" s="87"/>
      <c r="I19" s="87"/>
      <c r="J19" s="87"/>
      <c r="K19" s="87"/>
      <c r="L19" s="88">
        <f>IF(L21&gt;0,L20/L21,0)</f>
        <v>2</v>
      </c>
      <c r="M19" s="65">
        <f>IF(AND(E19&gt;0,E19&lt;&gt;"0"),L19/E19,0)</f>
        <v>0.1</v>
      </c>
      <c r="N19" s="66">
        <f>IF(N$1&gt;0,(N$1-M19)/N$1,0)</f>
        <v>0.8</v>
      </c>
      <c r="O19" s="451" t="s">
        <v>41</v>
      </c>
      <c r="P19" s="469" t="s">
        <v>42</v>
      </c>
      <c r="Q19" s="84"/>
      <c r="R19" s="36" t="s">
        <v>43</v>
      </c>
    </row>
    <row r="20" spans="1:18" x14ac:dyDescent="0.25">
      <c r="A20" s="437"/>
      <c r="B20" s="453" t="s">
        <v>53</v>
      </c>
      <c r="C20" s="457" t="s">
        <v>40</v>
      </c>
      <c r="D20" s="47" t="s">
        <v>431</v>
      </c>
      <c r="E20" s="91" t="s">
        <v>431</v>
      </c>
      <c r="F20" s="47" t="s">
        <v>431</v>
      </c>
      <c r="G20" s="47" t="s">
        <v>431</v>
      </c>
      <c r="H20" s="47" t="s">
        <v>431</v>
      </c>
      <c r="I20" s="47" t="s">
        <v>431</v>
      </c>
      <c r="J20" s="47" t="s">
        <v>431</v>
      </c>
      <c r="K20" s="47" t="s">
        <v>431</v>
      </c>
      <c r="L20" s="49">
        <v>20</v>
      </c>
      <c r="M20" s="50" t="s">
        <v>45</v>
      </c>
      <c r="N20" s="92" t="s">
        <v>45</v>
      </c>
      <c r="O20" s="464" t="s">
        <v>54</v>
      </c>
      <c r="P20" s="556"/>
      <c r="Q20" s="84" t="s">
        <v>47</v>
      </c>
      <c r="R20" s="36"/>
    </row>
    <row r="21" spans="1:18" x14ac:dyDescent="0.25">
      <c r="A21" s="437"/>
      <c r="B21" s="453" t="s">
        <v>55</v>
      </c>
      <c r="C21" s="457" t="s">
        <v>49</v>
      </c>
      <c r="D21" s="47" t="s">
        <v>431</v>
      </c>
      <c r="E21" s="91" t="s">
        <v>431</v>
      </c>
      <c r="F21" s="47" t="s">
        <v>431</v>
      </c>
      <c r="G21" s="47" t="s">
        <v>431</v>
      </c>
      <c r="H21" s="47" t="s">
        <v>431</v>
      </c>
      <c r="I21" s="47" t="s">
        <v>431</v>
      </c>
      <c r="J21" s="47" t="s">
        <v>431</v>
      </c>
      <c r="K21" s="47" t="s">
        <v>431</v>
      </c>
      <c r="L21" s="49">
        <v>10</v>
      </c>
      <c r="M21" s="50" t="s">
        <v>45</v>
      </c>
      <c r="N21" s="92" t="s">
        <v>45</v>
      </c>
      <c r="O21" s="464" t="s">
        <v>56</v>
      </c>
      <c r="P21" s="556"/>
      <c r="Q21" s="84" t="s">
        <v>47</v>
      </c>
      <c r="R21" s="36"/>
    </row>
    <row r="22" spans="1:18" x14ac:dyDescent="0.25">
      <c r="A22" s="437"/>
      <c r="B22" s="454" t="s">
        <v>614</v>
      </c>
      <c r="C22" s="61" t="s">
        <v>45</v>
      </c>
      <c r="D22" s="62"/>
      <c r="E22" s="93" t="s">
        <v>45</v>
      </c>
      <c r="F22" s="94"/>
      <c r="G22" s="94"/>
      <c r="H22" s="94"/>
      <c r="I22" s="94"/>
      <c r="J22" s="94"/>
      <c r="K22" s="94"/>
      <c r="L22" s="94" t="s">
        <v>45</v>
      </c>
      <c r="M22" s="65"/>
      <c r="N22" s="95"/>
      <c r="O22" s="451" t="s">
        <v>58</v>
      </c>
      <c r="P22" s="556"/>
      <c r="Q22" s="84"/>
      <c r="R22" s="36"/>
    </row>
    <row r="23" spans="1:18" x14ac:dyDescent="0.25">
      <c r="A23" s="437" t="s">
        <v>59</v>
      </c>
      <c r="B23" s="455" t="s">
        <v>615</v>
      </c>
      <c r="C23" s="468" t="s">
        <v>40</v>
      </c>
      <c r="D23" s="85">
        <v>327.5</v>
      </c>
      <c r="E23" s="86"/>
      <c r="F23" s="87"/>
      <c r="G23" s="87"/>
      <c r="H23" s="87"/>
      <c r="I23" s="87"/>
      <c r="J23" s="87"/>
      <c r="K23" s="87"/>
      <c r="L23" s="88">
        <f>IF(L25&gt;0,L24/L25,0)</f>
        <v>0</v>
      </c>
      <c r="M23" s="65">
        <f>IF(AND(E23&gt;0,E23&lt;&gt;"0"),L23/E23,0)</f>
        <v>0</v>
      </c>
      <c r="N23" s="66">
        <f>IF(N$1&gt;0,(N$1-M23)/N$1,0)</f>
        <v>1</v>
      </c>
      <c r="O23" s="451" t="s">
        <v>58</v>
      </c>
      <c r="P23" s="469" t="s">
        <v>42</v>
      </c>
      <c r="Q23" s="84"/>
      <c r="R23" s="36" t="s">
        <v>43</v>
      </c>
    </row>
    <row r="24" spans="1:18" x14ac:dyDescent="0.25">
      <c r="A24" s="437"/>
      <c r="B24" s="453" t="s">
        <v>61</v>
      </c>
      <c r="C24" s="457" t="s">
        <v>40</v>
      </c>
      <c r="D24" s="47" t="s">
        <v>431</v>
      </c>
      <c r="E24" s="91" t="s">
        <v>431</v>
      </c>
      <c r="F24" s="47" t="s">
        <v>431</v>
      </c>
      <c r="G24" s="47" t="s">
        <v>431</v>
      </c>
      <c r="H24" s="47" t="s">
        <v>431</v>
      </c>
      <c r="I24" s="47" t="s">
        <v>431</v>
      </c>
      <c r="J24" s="47" t="s">
        <v>431</v>
      </c>
      <c r="K24" s="47" t="s">
        <v>431</v>
      </c>
      <c r="L24" s="49">
        <v>200</v>
      </c>
      <c r="M24" s="50" t="s">
        <v>45</v>
      </c>
      <c r="N24" s="92" t="s">
        <v>45</v>
      </c>
      <c r="O24" s="464" t="s">
        <v>62</v>
      </c>
      <c r="P24" s="556"/>
      <c r="Q24" s="84" t="s">
        <v>47</v>
      </c>
      <c r="R24" s="36"/>
    </row>
    <row r="25" spans="1:18" x14ac:dyDescent="0.25">
      <c r="A25" s="437"/>
      <c r="B25" s="453" t="s">
        <v>48</v>
      </c>
      <c r="C25" s="457" t="s">
        <v>49</v>
      </c>
      <c r="D25" s="47" t="s">
        <v>431</v>
      </c>
      <c r="E25" s="91" t="s">
        <v>431</v>
      </c>
      <c r="F25" s="47" t="s">
        <v>431</v>
      </c>
      <c r="G25" s="47" t="s">
        <v>431</v>
      </c>
      <c r="H25" s="47" t="s">
        <v>431</v>
      </c>
      <c r="I25" s="47" t="s">
        <v>431</v>
      </c>
      <c r="J25" s="47" t="s">
        <v>431</v>
      </c>
      <c r="K25" s="47" t="s">
        <v>431</v>
      </c>
      <c r="L25" s="49"/>
      <c r="M25" s="50" t="s">
        <v>45</v>
      </c>
      <c r="N25" s="92" t="s">
        <v>45</v>
      </c>
      <c r="O25" s="464" t="s">
        <v>63</v>
      </c>
      <c r="P25" s="556"/>
      <c r="Q25" s="84" t="s">
        <v>47</v>
      </c>
      <c r="R25" s="36"/>
    </row>
    <row r="26" spans="1:18" x14ac:dyDescent="0.25">
      <c r="A26" s="437" t="s">
        <v>64</v>
      </c>
      <c r="B26" s="455" t="s">
        <v>616</v>
      </c>
      <c r="C26" s="468" t="s">
        <v>40</v>
      </c>
      <c r="D26" s="85">
        <v>327.5</v>
      </c>
      <c r="E26" s="86"/>
      <c r="F26" s="87"/>
      <c r="G26" s="87"/>
      <c r="H26" s="87"/>
      <c r="I26" s="87"/>
      <c r="J26" s="87"/>
      <c r="K26" s="87"/>
      <c r="L26" s="88">
        <f>IF(L28&gt;0,L27/L28,0)</f>
        <v>0</v>
      </c>
      <c r="M26" s="65">
        <f>IF(AND(E26&gt;0,E26&lt;&gt;"0"),L26/E26,0)</f>
        <v>0</v>
      </c>
      <c r="N26" s="66">
        <f>IF(N$1&gt;0,(N$1-M26)/N$1,0)</f>
        <v>1</v>
      </c>
      <c r="O26" s="451" t="s">
        <v>58</v>
      </c>
      <c r="P26" s="469" t="s">
        <v>42</v>
      </c>
      <c r="Q26" s="84"/>
      <c r="R26" s="36" t="s">
        <v>43</v>
      </c>
    </row>
    <row r="27" spans="1:18" x14ac:dyDescent="0.25">
      <c r="A27" s="437"/>
      <c r="B27" s="453" t="s">
        <v>66</v>
      </c>
      <c r="C27" s="457" t="s">
        <v>40</v>
      </c>
      <c r="D27" s="47" t="s">
        <v>431</v>
      </c>
      <c r="E27" s="91" t="s">
        <v>431</v>
      </c>
      <c r="F27" s="47" t="s">
        <v>431</v>
      </c>
      <c r="G27" s="47" t="s">
        <v>431</v>
      </c>
      <c r="H27" s="47" t="s">
        <v>431</v>
      </c>
      <c r="I27" s="47" t="s">
        <v>431</v>
      </c>
      <c r="J27" s="47" t="s">
        <v>431</v>
      </c>
      <c r="K27" s="47" t="s">
        <v>431</v>
      </c>
      <c r="L27" s="49">
        <v>20</v>
      </c>
      <c r="M27" s="50" t="s">
        <v>45</v>
      </c>
      <c r="N27" s="92" t="s">
        <v>45</v>
      </c>
      <c r="O27" s="464" t="s">
        <v>67</v>
      </c>
      <c r="P27" s="556"/>
      <c r="Q27" s="84" t="s">
        <v>47</v>
      </c>
      <c r="R27" s="36"/>
    </row>
    <row r="28" spans="1:18" x14ac:dyDescent="0.25">
      <c r="A28" s="437"/>
      <c r="B28" s="453" t="s">
        <v>48</v>
      </c>
      <c r="C28" s="457" t="s">
        <v>49</v>
      </c>
      <c r="D28" s="47" t="s">
        <v>431</v>
      </c>
      <c r="E28" s="91" t="s">
        <v>431</v>
      </c>
      <c r="F28" s="47" t="s">
        <v>431</v>
      </c>
      <c r="G28" s="47" t="s">
        <v>431</v>
      </c>
      <c r="H28" s="47" t="s">
        <v>431</v>
      </c>
      <c r="I28" s="47" t="s">
        <v>431</v>
      </c>
      <c r="J28" s="47" t="s">
        <v>431</v>
      </c>
      <c r="K28" s="47" t="s">
        <v>431</v>
      </c>
      <c r="L28" s="49"/>
      <c r="M28" s="50" t="s">
        <v>45</v>
      </c>
      <c r="N28" s="92" t="s">
        <v>45</v>
      </c>
      <c r="O28" s="464" t="s">
        <v>68</v>
      </c>
      <c r="P28" s="556"/>
      <c r="Q28" s="84" t="s">
        <v>47</v>
      </c>
      <c r="R28" s="36"/>
    </row>
    <row r="29" spans="1:18" ht="25.15" customHeight="1" x14ac:dyDescent="0.25">
      <c r="A29" s="437" t="s">
        <v>69</v>
      </c>
      <c r="B29" s="456" t="s">
        <v>617</v>
      </c>
      <c r="C29" s="472" t="s">
        <v>40</v>
      </c>
      <c r="D29" s="96">
        <v>10.3</v>
      </c>
      <c r="E29" s="86">
        <v>10</v>
      </c>
      <c r="F29" s="87"/>
      <c r="G29" s="87"/>
      <c r="H29" s="87"/>
      <c r="I29" s="87"/>
      <c r="J29" s="87"/>
      <c r="K29" s="87"/>
      <c r="L29" s="97">
        <f>IF(L31+L32+L33&gt;0,(L17-L30)/((L31+L32+L33)/2),0)</f>
        <v>7.2</v>
      </c>
      <c r="M29" s="50">
        <f>IF(AND(E29&gt;0,E29&lt;&gt;"0"),L29/E29,0)</f>
        <v>0.72</v>
      </c>
      <c r="N29" s="51">
        <f>IF(N$1&gt;0,(N$1-M29)/N$1,0)</f>
        <v>-0.43999999999999989</v>
      </c>
      <c r="O29" s="458" t="s">
        <v>71</v>
      </c>
      <c r="P29" s="469" t="s">
        <v>42</v>
      </c>
      <c r="Q29" s="84"/>
      <c r="R29" s="36" t="s">
        <v>43</v>
      </c>
    </row>
    <row r="30" spans="1:18" ht="21" customHeight="1" x14ac:dyDescent="0.25">
      <c r="A30" s="437"/>
      <c r="B30" s="459" t="s">
        <v>72</v>
      </c>
      <c r="C30" s="457" t="s">
        <v>40</v>
      </c>
      <c r="D30" s="96"/>
      <c r="E30" s="91" t="s">
        <v>431</v>
      </c>
      <c r="F30" s="87"/>
      <c r="G30" s="87"/>
      <c r="H30" s="87"/>
      <c r="I30" s="87"/>
      <c r="J30" s="87"/>
      <c r="K30" s="87"/>
      <c r="L30" s="49">
        <v>2</v>
      </c>
      <c r="M30" s="50"/>
      <c r="N30" s="51"/>
      <c r="O30" s="460" t="s">
        <v>73</v>
      </c>
      <c r="P30" s="556"/>
      <c r="Q30" s="84"/>
      <c r="R30" s="36"/>
    </row>
    <row r="31" spans="1:18" ht="19.899999999999999" customHeight="1" x14ac:dyDescent="0.25">
      <c r="A31" s="437"/>
      <c r="B31" s="459" t="s">
        <v>74</v>
      </c>
      <c r="C31" s="473" t="s">
        <v>75</v>
      </c>
      <c r="D31" s="47" t="s">
        <v>431</v>
      </c>
      <c r="E31" s="91" t="s">
        <v>431</v>
      </c>
      <c r="F31" s="47" t="s">
        <v>431</v>
      </c>
      <c r="G31" s="47" t="s">
        <v>431</v>
      </c>
      <c r="H31" s="47" t="s">
        <v>431</v>
      </c>
      <c r="I31" s="47" t="s">
        <v>431</v>
      </c>
      <c r="J31" s="47" t="s">
        <v>431</v>
      </c>
      <c r="K31" s="47" t="s">
        <v>431</v>
      </c>
      <c r="L31" s="49">
        <v>5</v>
      </c>
      <c r="M31" s="50" t="s">
        <v>45</v>
      </c>
      <c r="N31" s="92" t="s">
        <v>45</v>
      </c>
      <c r="O31" s="464" t="s">
        <v>76</v>
      </c>
      <c r="P31" s="556"/>
      <c r="Q31" s="84" t="s">
        <v>47</v>
      </c>
      <c r="R31" s="36"/>
    </row>
    <row r="32" spans="1:18" x14ac:dyDescent="0.25">
      <c r="A32" s="437"/>
      <c r="B32" s="459" t="s">
        <v>77</v>
      </c>
      <c r="C32" s="473" t="s">
        <v>75</v>
      </c>
      <c r="D32" s="47" t="s">
        <v>431</v>
      </c>
      <c r="E32" s="91" t="s">
        <v>431</v>
      </c>
      <c r="F32" s="47" t="s">
        <v>431</v>
      </c>
      <c r="G32" s="47" t="s">
        <v>431</v>
      </c>
      <c r="H32" s="47" t="s">
        <v>431</v>
      </c>
      <c r="I32" s="47" t="s">
        <v>431</v>
      </c>
      <c r="J32" s="47" t="s">
        <v>431</v>
      </c>
      <c r="K32" s="47" t="s">
        <v>431</v>
      </c>
      <c r="L32" s="49">
        <v>0</v>
      </c>
      <c r="M32" s="50" t="s">
        <v>45</v>
      </c>
      <c r="N32" s="92" t="s">
        <v>45</v>
      </c>
      <c r="O32" s="464" t="s">
        <v>78</v>
      </c>
      <c r="P32" s="556"/>
      <c r="Q32" s="84" t="s">
        <v>47</v>
      </c>
      <c r="R32" s="36"/>
    </row>
    <row r="33" spans="1:27" ht="10.9" customHeight="1" x14ac:dyDescent="0.25">
      <c r="A33" s="437"/>
      <c r="B33" s="459" t="s">
        <v>79</v>
      </c>
      <c r="C33" s="473" t="s">
        <v>75</v>
      </c>
      <c r="D33" s="47" t="s">
        <v>431</v>
      </c>
      <c r="E33" s="91" t="s">
        <v>431</v>
      </c>
      <c r="F33" s="47" t="s">
        <v>431</v>
      </c>
      <c r="G33" s="47" t="s">
        <v>431</v>
      </c>
      <c r="H33" s="47" t="s">
        <v>431</v>
      </c>
      <c r="I33" s="47" t="s">
        <v>431</v>
      </c>
      <c r="J33" s="47" t="s">
        <v>431</v>
      </c>
      <c r="K33" s="47" t="s">
        <v>431</v>
      </c>
      <c r="L33" s="49"/>
      <c r="M33" s="50" t="s">
        <v>45</v>
      </c>
      <c r="N33" s="92" t="s">
        <v>45</v>
      </c>
      <c r="O33" s="464" t="s">
        <v>80</v>
      </c>
      <c r="P33" s="60"/>
      <c r="Q33" s="84" t="s">
        <v>47</v>
      </c>
      <c r="R33" s="36"/>
    </row>
    <row r="34" spans="1:27" ht="11.45" customHeight="1" x14ac:dyDescent="0.25">
      <c r="A34" s="437" t="s">
        <v>81</v>
      </c>
      <c r="B34" s="69" t="s">
        <v>618</v>
      </c>
      <c r="C34" s="52" t="s">
        <v>49</v>
      </c>
      <c r="D34" s="47" t="s">
        <v>619</v>
      </c>
      <c r="E34" s="48"/>
      <c r="F34" s="49"/>
      <c r="G34" s="49"/>
      <c r="H34" s="49"/>
      <c r="I34" s="49"/>
      <c r="J34" s="49"/>
      <c r="K34" s="49"/>
      <c r="L34" s="49"/>
      <c r="M34" s="403" t="str">
        <f>IF(E34=0,"-",L34/E34)</f>
        <v>-</v>
      </c>
      <c r="N34" s="51" t="str">
        <f>IF(N$1&gt;0,(N$1-M34)/N$1,0)</f>
        <v>0</v>
      </c>
      <c r="O34" s="42"/>
      <c r="P34" s="60" t="s">
        <v>15</v>
      </c>
      <c r="Q34" s="35">
        <v>1</v>
      </c>
      <c r="R34" s="36" t="s">
        <v>83</v>
      </c>
    </row>
    <row r="35" spans="1:27" s="312" customFormat="1" ht="14.25" customHeight="1" x14ac:dyDescent="0.25">
      <c r="A35" s="438" t="s">
        <v>84</v>
      </c>
      <c r="B35" s="398" t="s">
        <v>620</v>
      </c>
      <c r="C35" s="303" t="s">
        <v>86</v>
      </c>
      <c r="D35" s="304" t="s">
        <v>619</v>
      </c>
      <c r="E35" s="305"/>
      <c r="F35" s="306"/>
      <c r="G35" s="306"/>
      <c r="H35" s="306"/>
      <c r="I35" s="306"/>
      <c r="J35" s="306"/>
      <c r="K35" s="306"/>
      <c r="L35" s="307"/>
      <c r="M35" s="308" t="str">
        <f>IF(E35=0,"-",L35/E35)</f>
        <v>-</v>
      </c>
      <c r="N35" s="405" t="str">
        <f>IF(N$1&gt;0,(N$1-M35)/N$1,0)</f>
        <v>0</v>
      </c>
      <c r="O35" s="309"/>
      <c r="P35" s="309" t="s">
        <v>15</v>
      </c>
      <c r="Q35" s="310">
        <v>1</v>
      </c>
      <c r="R35" s="311" t="s">
        <v>83</v>
      </c>
    </row>
    <row r="36" spans="1:27" ht="17.45" customHeight="1" x14ac:dyDescent="0.25">
      <c r="A36" s="439" t="s">
        <v>87</v>
      </c>
      <c r="B36" s="334" t="s">
        <v>621</v>
      </c>
      <c r="C36" s="61" t="s">
        <v>75</v>
      </c>
      <c r="D36" s="119">
        <v>15</v>
      </c>
      <c r="E36" s="120"/>
      <c r="F36" s="121"/>
      <c r="G36" s="121"/>
      <c r="H36" s="121"/>
      <c r="I36" s="121"/>
      <c r="J36" s="121"/>
      <c r="K36" s="121"/>
      <c r="L36" s="122"/>
      <c r="M36" s="65">
        <f>IF(AND(E36&gt;0,E36&lt;&gt;"0"),L36/E36,0)</f>
        <v>0</v>
      </c>
      <c r="N36" s="66">
        <f>IF(N$1&gt;0,(N$1-M36)/N$1,0)</f>
        <v>1</v>
      </c>
      <c r="O36" s="556" t="s">
        <v>89</v>
      </c>
      <c r="P36" s="68" t="s">
        <v>90</v>
      </c>
      <c r="Q36" s="84"/>
      <c r="R36" s="36" t="s">
        <v>91</v>
      </c>
    </row>
    <row r="37" spans="1:27" x14ac:dyDescent="0.25">
      <c r="A37" s="437" t="s">
        <v>92</v>
      </c>
      <c r="B37" s="335" t="s">
        <v>622</v>
      </c>
      <c r="C37" s="46" t="s">
        <v>75</v>
      </c>
      <c r="D37" s="47">
        <v>12</v>
      </c>
      <c r="E37" s="123"/>
      <c r="F37" s="124"/>
      <c r="G37" s="124"/>
      <c r="H37" s="124"/>
      <c r="I37" s="124"/>
      <c r="J37" s="124"/>
      <c r="K37" s="124"/>
      <c r="L37" s="49"/>
      <c r="M37" s="50">
        <f>IF(AND(E37&gt;0,E37&lt;&gt;"0"),L37/E37,0)</f>
        <v>0</v>
      </c>
      <c r="N37" s="51">
        <f>IF(N$1&gt;0,(N$1-M37)/N$1,0)</f>
        <v>1</v>
      </c>
      <c r="O37" s="42" t="s">
        <v>94</v>
      </c>
      <c r="P37" s="42" t="s">
        <v>90</v>
      </c>
      <c r="Q37" s="35"/>
      <c r="R37" s="36" t="s">
        <v>95</v>
      </c>
    </row>
    <row r="38" spans="1:27" ht="19.149999999999999" customHeight="1" x14ac:dyDescent="0.25">
      <c r="A38" s="437" t="s">
        <v>96</v>
      </c>
      <c r="B38" s="335" t="s">
        <v>623</v>
      </c>
      <c r="C38" s="46" t="s">
        <v>98</v>
      </c>
      <c r="D38" s="47">
        <v>18.75</v>
      </c>
      <c r="E38" s="106"/>
      <c r="F38" s="107"/>
      <c r="G38" s="107"/>
      <c r="H38" s="107"/>
      <c r="I38" s="107"/>
      <c r="J38" s="107"/>
      <c r="K38" s="107"/>
      <c r="L38" s="88">
        <f>IF(L36&gt;0,L39/L36*100,0)</f>
        <v>0</v>
      </c>
      <c r="M38" s="50">
        <f>IF(AND(E38&gt;0,E38&lt;&gt;"0"),L38/E38,0)</f>
        <v>0</v>
      </c>
      <c r="N38" s="51">
        <f>IF(N$1&gt;0,(N$1-M38)/N$1,0)</f>
        <v>1</v>
      </c>
      <c r="O38" s="125" t="s">
        <v>99</v>
      </c>
      <c r="P38" s="42" t="s">
        <v>90</v>
      </c>
      <c r="Q38" s="35"/>
      <c r="R38" s="36" t="s">
        <v>98</v>
      </c>
    </row>
    <row r="39" spans="1:27" x14ac:dyDescent="0.25">
      <c r="A39" s="437"/>
      <c r="B39" s="336" t="s">
        <v>100</v>
      </c>
      <c r="C39" s="90" t="s">
        <v>75</v>
      </c>
      <c r="D39" s="47" t="s">
        <v>431</v>
      </c>
      <c r="E39" s="91" t="s">
        <v>431</v>
      </c>
      <c r="F39" s="47" t="s">
        <v>431</v>
      </c>
      <c r="G39" s="47" t="s">
        <v>431</v>
      </c>
      <c r="H39" s="47" t="s">
        <v>431</v>
      </c>
      <c r="I39" s="47" t="s">
        <v>431</v>
      </c>
      <c r="J39" s="47" t="s">
        <v>431</v>
      </c>
      <c r="K39" s="47" t="s">
        <v>431</v>
      </c>
      <c r="L39" s="49"/>
      <c r="M39" s="50" t="s">
        <v>45</v>
      </c>
      <c r="N39" s="92" t="s">
        <v>45</v>
      </c>
      <c r="O39" s="42" t="s">
        <v>101</v>
      </c>
      <c r="P39" s="42"/>
      <c r="Q39" s="35" t="s">
        <v>47</v>
      </c>
      <c r="R39" s="36"/>
    </row>
    <row r="40" spans="1:27" ht="19.149999999999999" customHeight="1" x14ac:dyDescent="0.25">
      <c r="A40" s="437" t="s">
        <v>102</v>
      </c>
      <c r="B40" s="335" t="s">
        <v>624</v>
      </c>
      <c r="C40" s="46" t="s">
        <v>75</v>
      </c>
      <c r="D40" s="47">
        <v>88</v>
      </c>
      <c r="E40" s="123"/>
      <c r="F40" s="124"/>
      <c r="G40" s="124"/>
      <c r="H40" s="124"/>
      <c r="I40" s="124"/>
      <c r="J40" s="124"/>
      <c r="K40" s="124"/>
      <c r="L40" s="49"/>
      <c r="M40" s="50">
        <f>IF(AND(E40&gt;0,E40&lt;&gt;"0"),L40/E40,0)</f>
        <v>0</v>
      </c>
      <c r="N40" s="51">
        <f>IF(N$1&gt;0,(N$1-M40)/N$1,0)</f>
        <v>1</v>
      </c>
      <c r="O40" s="42" t="s">
        <v>104</v>
      </c>
      <c r="P40" s="42" t="s">
        <v>90</v>
      </c>
      <c r="Q40" s="35"/>
      <c r="R40" s="36" t="s">
        <v>91</v>
      </c>
    </row>
    <row r="41" spans="1:27" ht="21.75" customHeight="1" x14ac:dyDescent="0.25">
      <c r="A41" s="437" t="s">
        <v>105</v>
      </c>
      <c r="B41" s="335" t="s">
        <v>625</v>
      </c>
      <c r="C41" s="46" t="s">
        <v>98</v>
      </c>
      <c r="D41" s="47">
        <v>86.36</v>
      </c>
      <c r="E41" s="106"/>
      <c r="F41" s="107"/>
      <c r="G41" s="107"/>
      <c r="H41" s="107"/>
      <c r="I41" s="107"/>
      <c r="J41" s="107"/>
      <c r="K41" s="107"/>
      <c r="L41" s="97">
        <f>IF(L40&gt;0,L42/L40*100,0)</f>
        <v>0</v>
      </c>
      <c r="M41" s="50">
        <f>IF(AND(E41&gt;0,E41&lt;&gt;"0"),L41/E41,0)</f>
        <v>0</v>
      </c>
      <c r="N41" s="51">
        <f>IF(N$1&gt;0,(N$1-M41)/N$1,0)</f>
        <v>1</v>
      </c>
      <c r="O41" s="125" t="s">
        <v>107</v>
      </c>
      <c r="P41" s="42" t="s">
        <v>90</v>
      </c>
      <c r="Q41" s="35"/>
      <c r="R41" s="36" t="s">
        <v>98</v>
      </c>
    </row>
    <row r="42" spans="1:27" ht="19.899999999999999" customHeight="1" x14ac:dyDescent="0.25">
      <c r="A42" s="440"/>
      <c r="B42" s="547" t="s">
        <v>108</v>
      </c>
      <c r="C42" s="101" t="s">
        <v>75</v>
      </c>
      <c r="D42" s="54" t="s">
        <v>431</v>
      </c>
      <c r="E42" s="102" t="s">
        <v>431</v>
      </c>
      <c r="F42" s="54" t="s">
        <v>431</v>
      </c>
      <c r="G42" s="54" t="s">
        <v>431</v>
      </c>
      <c r="H42" s="54" t="s">
        <v>431</v>
      </c>
      <c r="I42" s="54" t="s">
        <v>431</v>
      </c>
      <c r="J42" s="54" t="s">
        <v>431</v>
      </c>
      <c r="K42" s="54" t="s">
        <v>431</v>
      </c>
      <c r="L42" s="56"/>
      <c r="M42" s="57" t="s">
        <v>45</v>
      </c>
      <c r="N42" s="103" t="s">
        <v>45</v>
      </c>
      <c r="O42" s="59" t="s">
        <v>109</v>
      </c>
      <c r="P42" s="42"/>
      <c r="Q42" s="35" t="s">
        <v>47</v>
      </c>
      <c r="R42" s="36"/>
    </row>
    <row r="43" spans="1:27" ht="21" customHeight="1" x14ac:dyDescent="0.25">
      <c r="A43" s="439" t="s">
        <v>110</v>
      </c>
      <c r="B43" s="544" t="str">
        <f>"19. Количество медицинских специалистов, обучавшихся в рамках целевой подготовки, трудоустроившихся в " &amp;$B$3 &amp;" :"</f>
        <v>19. Количество медицинских специалистов, обучавшихся в рамках целевой подготовки, трудоустроившихся в Наименование МО :</v>
      </c>
      <c r="C43" s="61" t="s">
        <v>75</v>
      </c>
      <c r="D43" s="119">
        <v>3</v>
      </c>
      <c r="E43" s="545">
        <f t="shared" ref="E43:L43" si="2">E44+E45</f>
        <v>0</v>
      </c>
      <c r="F43" s="546">
        <f t="shared" si="2"/>
        <v>0</v>
      </c>
      <c r="G43" s="546">
        <f t="shared" si="2"/>
        <v>0</v>
      </c>
      <c r="H43" s="546">
        <f t="shared" si="2"/>
        <v>0</v>
      </c>
      <c r="I43" s="546">
        <f t="shared" si="2"/>
        <v>0</v>
      </c>
      <c r="J43" s="546">
        <f t="shared" si="2"/>
        <v>0</v>
      </c>
      <c r="K43" s="546">
        <f t="shared" si="2"/>
        <v>0</v>
      </c>
      <c r="L43" s="546">
        <f t="shared" si="2"/>
        <v>0</v>
      </c>
      <c r="M43" s="65">
        <f t="shared" ref="M43:M53" si="3">IF(AND(E43&gt;0,E43&lt;&gt;"0"),L43/E43,0)</f>
        <v>0</v>
      </c>
      <c r="N43" s="66">
        <f t="shared" ref="N43:N53" si="4">IF(N$1&gt;0,(N$1-M43)/N$1,0)</f>
        <v>1</v>
      </c>
      <c r="O43" s="131" t="s">
        <v>111</v>
      </c>
      <c r="P43" s="42" t="s">
        <v>90</v>
      </c>
      <c r="Q43" s="35"/>
      <c r="R43" s="36"/>
    </row>
    <row r="44" spans="1:27" x14ac:dyDescent="0.25">
      <c r="A44" s="437" t="s">
        <v>112</v>
      </c>
      <c r="B44" s="338" t="s">
        <v>626</v>
      </c>
      <c r="C44" s="46" t="s">
        <v>75</v>
      </c>
      <c r="D44" s="47">
        <v>2</v>
      </c>
      <c r="E44" s="123"/>
      <c r="F44" s="128"/>
      <c r="G44" s="128"/>
      <c r="H44" s="128"/>
      <c r="I44" s="128"/>
      <c r="J44" s="128"/>
      <c r="K44" s="128"/>
      <c r="L44" s="49"/>
      <c r="M44" s="50">
        <f t="shared" si="3"/>
        <v>0</v>
      </c>
      <c r="N44" s="51">
        <f t="shared" si="4"/>
        <v>1</v>
      </c>
      <c r="O44" s="42"/>
      <c r="P44" s="42" t="s">
        <v>90</v>
      </c>
      <c r="Q44" s="35"/>
      <c r="R44" s="36" t="s">
        <v>75</v>
      </c>
    </row>
    <row r="45" spans="1:27" ht="10.9" customHeight="1" x14ac:dyDescent="0.25">
      <c r="A45" s="440" t="s">
        <v>114</v>
      </c>
      <c r="B45" s="542" t="s">
        <v>627</v>
      </c>
      <c r="C45" s="71" t="s">
        <v>75</v>
      </c>
      <c r="D45" s="54">
        <v>1</v>
      </c>
      <c r="E45" s="179"/>
      <c r="F45" s="543"/>
      <c r="G45" s="543"/>
      <c r="H45" s="543"/>
      <c r="I45" s="543"/>
      <c r="J45" s="543"/>
      <c r="K45" s="543"/>
      <c r="L45" s="56"/>
      <c r="M45" s="57">
        <f t="shared" si="3"/>
        <v>0</v>
      </c>
      <c r="N45" s="58">
        <f t="shared" si="4"/>
        <v>1</v>
      </c>
      <c r="O45" s="59"/>
      <c r="P45" s="42" t="s">
        <v>90</v>
      </c>
      <c r="Q45" s="35"/>
      <c r="R45" s="36" t="s">
        <v>75</v>
      </c>
    </row>
    <row r="46" spans="1:27" ht="22.5" customHeight="1" x14ac:dyDescent="0.25">
      <c r="A46" s="439" t="s">
        <v>116</v>
      </c>
      <c r="B46" s="320" t="s">
        <v>628</v>
      </c>
      <c r="C46" s="129" t="s">
        <v>75</v>
      </c>
      <c r="D46" s="119">
        <v>52</v>
      </c>
      <c r="E46" s="253">
        <f t="shared" ref="E46:L46" si="5">E47+E50</f>
        <v>17</v>
      </c>
      <c r="F46" s="254">
        <f t="shared" si="5"/>
        <v>0</v>
      </c>
      <c r="G46" s="254">
        <f t="shared" si="5"/>
        <v>0</v>
      </c>
      <c r="H46" s="254">
        <f t="shared" si="5"/>
        <v>0</v>
      </c>
      <c r="I46" s="254">
        <f t="shared" si="5"/>
        <v>0</v>
      </c>
      <c r="J46" s="254">
        <f t="shared" si="5"/>
        <v>0</v>
      </c>
      <c r="K46" s="254">
        <f t="shared" si="5"/>
        <v>0</v>
      </c>
      <c r="L46" s="254">
        <f t="shared" si="5"/>
        <v>10</v>
      </c>
      <c r="M46" s="65">
        <f t="shared" si="3"/>
        <v>0.58823529411764708</v>
      </c>
      <c r="N46" s="66">
        <f t="shared" si="4"/>
        <v>-0.17647058823529421</v>
      </c>
      <c r="O46" s="131" t="s">
        <v>118</v>
      </c>
      <c r="P46" s="59" t="s">
        <v>119</v>
      </c>
      <c r="Q46" s="246">
        <v>1</v>
      </c>
    </row>
    <row r="47" spans="1:27" s="25" customFormat="1" ht="13.5" customHeight="1" x14ac:dyDescent="0.2">
      <c r="A47" s="437" t="s">
        <v>120</v>
      </c>
      <c r="B47" s="420" t="s">
        <v>629</v>
      </c>
      <c r="C47" s="90" t="s">
        <v>75</v>
      </c>
      <c r="D47" s="47">
        <v>52</v>
      </c>
      <c r="E47" s="255">
        <f t="shared" ref="E47:L47" si="6">E48+E49</f>
        <v>6</v>
      </c>
      <c r="F47" s="256">
        <f t="shared" si="6"/>
        <v>0</v>
      </c>
      <c r="G47" s="256">
        <f t="shared" si="6"/>
        <v>0</v>
      </c>
      <c r="H47" s="256">
        <f t="shared" si="6"/>
        <v>0</v>
      </c>
      <c r="I47" s="256">
        <f t="shared" si="6"/>
        <v>0</v>
      </c>
      <c r="J47" s="256">
        <f t="shared" si="6"/>
        <v>0</v>
      </c>
      <c r="K47" s="256">
        <f t="shared" si="6"/>
        <v>0</v>
      </c>
      <c r="L47" s="256">
        <f t="shared" si="6"/>
        <v>3</v>
      </c>
      <c r="M47" s="50">
        <f t="shared" si="3"/>
        <v>0.5</v>
      </c>
      <c r="N47" s="51">
        <f t="shared" si="4"/>
        <v>0</v>
      </c>
      <c r="O47" s="125" t="s">
        <v>122</v>
      </c>
      <c r="P47" s="59" t="s">
        <v>119</v>
      </c>
      <c r="Q47" s="246">
        <v>1</v>
      </c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5" customFormat="1" ht="11.45" customHeight="1" x14ac:dyDescent="0.2">
      <c r="A48" s="437" t="s">
        <v>123</v>
      </c>
      <c r="B48" s="421" t="s">
        <v>630</v>
      </c>
      <c r="C48" s="90" t="s">
        <v>75</v>
      </c>
      <c r="D48" s="47">
        <v>52</v>
      </c>
      <c r="E48" s="123">
        <v>4</v>
      </c>
      <c r="F48" s="124"/>
      <c r="G48" s="124"/>
      <c r="H48" s="124"/>
      <c r="I48" s="124"/>
      <c r="J48" s="124"/>
      <c r="K48" s="124"/>
      <c r="L48" s="49">
        <v>1</v>
      </c>
      <c r="M48" s="50">
        <f t="shared" si="3"/>
        <v>0.25</v>
      </c>
      <c r="N48" s="51">
        <f t="shared" si="4"/>
        <v>0.5</v>
      </c>
      <c r="O48" s="42"/>
      <c r="P48" s="59" t="s">
        <v>119</v>
      </c>
      <c r="Q48" s="246">
        <v>1</v>
      </c>
      <c r="S48" s="11"/>
      <c r="T48" s="11"/>
      <c r="U48" s="11"/>
      <c r="V48" s="11"/>
      <c r="W48" s="11"/>
      <c r="X48" s="11"/>
      <c r="Y48" s="11"/>
      <c r="Z48" s="11"/>
      <c r="AA48" s="11"/>
    </row>
    <row r="49" spans="1:27" s="25" customFormat="1" ht="11.45" customHeight="1" x14ac:dyDescent="0.2">
      <c r="A49" s="437" t="s">
        <v>125</v>
      </c>
      <c r="B49" s="421" t="s">
        <v>631</v>
      </c>
      <c r="C49" s="90" t="s">
        <v>75</v>
      </c>
      <c r="D49" s="47">
        <v>52</v>
      </c>
      <c r="E49" s="123">
        <v>2</v>
      </c>
      <c r="F49" s="124"/>
      <c r="G49" s="124"/>
      <c r="H49" s="124"/>
      <c r="I49" s="124"/>
      <c r="J49" s="124"/>
      <c r="K49" s="124"/>
      <c r="L49" s="49">
        <v>2</v>
      </c>
      <c r="M49" s="50">
        <f t="shared" si="3"/>
        <v>1</v>
      </c>
      <c r="N49" s="51">
        <f t="shared" si="4"/>
        <v>-1</v>
      </c>
      <c r="O49" s="42"/>
      <c r="P49" s="59" t="s">
        <v>119</v>
      </c>
      <c r="Q49" s="246">
        <v>1</v>
      </c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25" customFormat="1" ht="23.25" customHeight="1" x14ac:dyDescent="0.2">
      <c r="A50" s="437" t="s">
        <v>127</v>
      </c>
      <c r="B50" s="420" t="s">
        <v>632</v>
      </c>
      <c r="C50" s="90" t="s">
        <v>75</v>
      </c>
      <c r="D50" s="47">
        <v>52</v>
      </c>
      <c r="E50" s="255">
        <f t="shared" ref="E50:L50" si="7">E51+E52</f>
        <v>11</v>
      </c>
      <c r="F50" s="256">
        <f t="shared" si="7"/>
        <v>0</v>
      </c>
      <c r="G50" s="256">
        <f t="shared" si="7"/>
        <v>0</v>
      </c>
      <c r="H50" s="256">
        <f t="shared" si="7"/>
        <v>0</v>
      </c>
      <c r="I50" s="256">
        <f t="shared" si="7"/>
        <v>0</v>
      </c>
      <c r="J50" s="256">
        <f t="shared" si="7"/>
        <v>0</v>
      </c>
      <c r="K50" s="256">
        <f t="shared" si="7"/>
        <v>0</v>
      </c>
      <c r="L50" s="256">
        <f t="shared" si="7"/>
        <v>7</v>
      </c>
      <c r="M50" s="50">
        <f t="shared" si="3"/>
        <v>0.63636363636363635</v>
      </c>
      <c r="N50" s="51">
        <f t="shared" si="4"/>
        <v>-0.27272727272727271</v>
      </c>
      <c r="O50" s="125" t="s">
        <v>129</v>
      </c>
      <c r="P50" s="59" t="s">
        <v>119</v>
      </c>
      <c r="Q50" s="246">
        <v>1</v>
      </c>
      <c r="S50" s="11"/>
      <c r="T50" s="11"/>
      <c r="U50" s="11"/>
      <c r="V50" s="11"/>
      <c r="W50" s="11"/>
      <c r="X50" s="11"/>
      <c r="Y50" s="11"/>
      <c r="Z50" s="11"/>
      <c r="AA50" s="11"/>
    </row>
    <row r="51" spans="1:27" s="25" customFormat="1" ht="11.45" customHeight="1" x14ac:dyDescent="0.2">
      <c r="A51" s="437" t="s">
        <v>130</v>
      </c>
      <c r="B51" s="421" t="s">
        <v>633</v>
      </c>
      <c r="C51" s="90" t="s">
        <v>75</v>
      </c>
      <c r="D51" s="47">
        <v>52</v>
      </c>
      <c r="E51" s="123">
        <v>7</v>
      </c>
      <c r="F51" s="124"/>
      <c r="G51" s="124"/>
      <c r="H51" s="124"/>
      <c r="I51" s="124"/>
      <c r="J51" s="124"/>
      <c r="K51" s="124"/>
      <c r="L51" s="49">
        <v>3</v>
      </c>
      <c r="M51" s="50">
        <f t="shared" si="3"/>
        <v>0.42857142857142849</v>
      </c>
      <c r="N51" s="51">
        <f t="shared" si="4"/>
        <v>0.1428571428571429</v>
      </c>
      <c r="O51" s="42"/>
      <c r="P51" s="59" t="s">
        <v>119</v>
      </c>
      <c r="Q51" s="246">
        <v>1</v>
      </c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25" customFormat="1" ht="11.45" customHeight="1" x14ac:dyDescent="0.2">
      <c r="A52" s="440" t="s">
        <v>132</v>
      </c>
      <c r="B52" s="422" t="s">
        <v>634</v>
      </c>
      <c r="C52" s="101" t="s">
        <v>75</v>
      </c>
      <c r="D52" s="54">
        <v>52</v>
      </c>
      <c r="E52" s="179">
        <v>4</v>
      </c>
      <c r="F52" s="180"/>
      <c r="G52" s="180"/>
      <c r="H52" s="180"/>
      <c r="I52" s="180"/>
      <c r="J52" s="180"/>
      <c r="K52" s="180"/>
      <c r="L52" s="56">
        <v>4</v>
      </c>
      <c r="M52" s="57">
        <f t="shared" si="3"/>
        <v>1</v>
      </c>
      <c r="N52" s="58">
        <f t="shared" si="4"/>
        <v>-1</v>
      </c>
      <c r="O52" s="59"/>
      <c r="P52" s="59" t="s">
        <v>119</v>
      </c>
      <c r="Q52" s="246">
        <v>1</v>
      </c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0.9" customHeight="1" x14ac:dyDescent="0.25">
      <c r="A53" s="439" t="s">
        <v>134</v>
      </c>
      <c r="B53" s="335" t="s">
        <v>635</v>
      </c>
      <c r="C53" s="46" t="s">
        <v>98</v>
      </c>
      <c r="D53" s="96"/>
      <c r="E53" s="106"/>
      <c r="F53" s="107"/>
      <c r="G53" s="107"/>
      <c r="H53" s="107"/>
      <c r="I53" s="107"/>
      <c r="J53" s="107"/>
      <c r="K53" s="107"/>
      <c r="L53" s="97">
        <f>IF(L55&gt;0,L54/L55*100,0)</f>
        <v>0</v>
      </c>
      <c r="M53" s="50">
        <f t="shared" si="3"/>
        <v>0</v>
      </c>
      <c r="N53" s="51">
        <f t="shared" si="4"/>
        <v>1</v>
      </c>
      <c r="O53" s="125" t="s">
        <v>136</v>
      </c>
      <c r="P53" s="42" t="s">
        <v>90</v>
      </c>
      <c r="Q53" s="35"/>
      <c r="R53" s="36" t="s">
        <v>98</v>
      </c>
    </row>
    <row r="54" spans="1:27" x14ac:dyDescent="0.25">
      <c r="A54" s="437"/>
      <c r="B54" s="336" t="s">
        <v>137</v>
      </c>
      <c r="C54" s="129" t="s">
        <v>75</v>
      </c>
      <c r="D54" s="119" t="s">
        <v>431</v>
      </c>
      <c r="E54" s="130" t="s">
        <v>431</v>
      </c>
      <c r="F54" s="119" t="s">
        <v>431</v>
      </c>
      <c r="G54" s="119" t="s">
        <v>431</v>
      </c>
      <c r="H54" s="119" t="s">
        <v>431</v>
      </c>
      <c r="I54" s="119" t="s">
        <v>431</v>
      </c>
      <c r="J54" s="119" t="s">
        <v>431</v>
      </c>
      <c r="K54" s="119" t="s">
        <v>431</v>
      </c>
      <c r="L54" s="122"/>
      <c r="M54" s="65" t="s">
        <v>45</v>
      </c>
      <c r="N54" s="95" t="s">
        <v>45</v>
      </c>
      <c r="O54" s="556"/>
      <c r="P54" s="42"/>
      <c r="Q54" s="35" t="s">
        <v>47</v>
      </c>
      <c r="R54" s="36"/>
    </row>
    <row r="55" spans="1:27" ht="10.9" customHeight="1" x14ac:dyDescent="0.25">
      <c r="A55" s="440"/>
      <c r="B55" s="343" t="s">
        <v>138</v>
      </c>
      <c r="C55" s="101" t="s">
        <v>75</v>
      </c>
      <c r="D55" s="54" t="s">
        <v>431</v>
      </c>
      <c r="E55" s="102" t="s">
        <v>431</v>
      </c>
      <c r="F55" s="54" t="s">
        <v>431</v>
      </c>
      <c r="G55" s="54" t="s">
        <v>431</v>
      </c>
      <c r="H55" s="54" t="s">
        <v>431</v>
      </c>
      <c r="I55" s="54" t="s">
        <v>431</v>
      </c>
      <c r="J55" s="54" t="s">
        <v>431</v>
      </c>
      <c r="K55" s="54" t="s">
        <v>431</v>
      </c>
      <c r="L55" s="56"/>
      <c r="M55" s="57" t="s">
        <v>45</v>
      </c>
      <c r="N55" s="103" t="s">
        <v>45</v>
      </c>
      <c r="O55" s="59"/>
      <c r="P55" s="59"/>
      <c r="Q55" s="35" t="s">
        <v>47</v>
      </c>
      <c r="R55" s="36"/>
    </row>
    <row r="56" spans="1:27" ht="13.5" customHeight="1" x14ac:dyDescent="0.25">
      <c r="A56" s="439" t="s">
        <v>139</v>
      </c>
      <c r="B56" s="334" t="s">
        <v>636</v>
      </c>
      <c r="C56" s="61" t="s">
        <v>75</v>
      </c>
      <c r="D56" s="119">
        <v>243</v>
      </c>
      <c r="E56" s="400"/>
      <c r="F56" s="401"/>
      <c r="G56" s="401"/>
      <c r="H56" s="401"/>
      <c r="I56" s="401"/>
      <c r="J56" s="401"/>
      <c r="K56" s="401"/>
      <c r="L56" s="122"/>
      <c r="M56" s="402" t="str">
        <f>IF(E56&gt;0,L56/E56*100,"+")</f>
        <v>+</v>
      </c>
      <c r="N56" s="66" t="str">
        <f t="shared" ref="N56:N71" si="8">IF(N$1&gt;0,(N$1-M56)/N$1,0)</f>
        <v>0</v>
      </c>
      <c r="O56" s="556" t="s">
        <v>141</v>
      </c>
      <c r="P56" s="43" t="s">
        <v>119</v>
      </c>
      <c r="Q56" s="35">
        <v>1</v>
      </c>
      <c r="R56" s="36" t="s">
        <v>75</v>
      </c>
    </row>
    <row r="57" spans="1:27" ht="18.75" customHeight="1" x14ac:dyDescent="0.25">
      <c r="A57" s="437" t="s">
        <v>142</v>
      </c>
      <c r="B57" s="335" t="s">
        <v>637</v>
      </c>
      <c r="C57" s="46" t="s">
        <v>26</v>
      </c>
      <c r="D57" s="47" t="s">
        <v>619</v>
      </c>
      <c r="E57" s="134"/>
      <c r="F57" s="135"/>
      <c r="G57" s="135"/>
      <c r="H57" s="135"/>
      <c r="I57" s="135"/>
      <c r="J57" s="135"/>
      <c r="K57" s="135"/>
      <c r="L57" s="49"/>
      <c r="M57" s="136" t="str">
        <f>IF(E57&gt;0,L57/E57*100,"*")</f>
        <v>*</v>
      </c>
      <c r="N57" s="51" t="str">
        <f t="shared" si="8"/>
        <v>0</v>
      </c>
      <c r="O57" s="42" t="s">
        <v>144</v>
      </c>
      <c r="P57" s="43" t="s">
        <v>15</v>
      </c>
      <c r="Q57" s="35">
        <v>1</v>
      </c>
      <c r="R57" s="36" t="s">
        <v>145</v>
      </c>
    </row>
    <row r="58" spans="1:27" ht="13.5" customHeight="1" x14ac:dyDescent="0.25">
      <c r="A58" s="437" t="s">
        <v>146</v>
      </c>
      <c r="B58" s="335" t="s">
        <v>638</v>
      </c>
      <c r="C58" s="46" t="s">
        <v>26</v>
      </c>
      <c r="D58" s="47" t="s">
        <v>619</v>
      </c>
      <c r="E58" s="134"/>
      <c r="F58" s="135"/>
      <c r="G58" s="135"/>
      <c r="H58" s="135"/>
      <c r="I58" s="135"/>
      <c r="J58" s="135"/>
      <c r="K58" s="135"/>
      <c r="L58" s="49"/>
      <c r="M58" s="136" t="str">
        <f>IF(E58&gt;0,L58/E58*100,"*")</f>
        <v>*</v>
      </c>
      <c r="N58" s="51" t="str">
        <f t="shared" si="8"/>
        <v>0</v>
      </c>
      <c r="O58" s="42" t="s">
        <v>639</v>
      </c>
      <c r="P58" s="43" t="s">
        <v>119</v>
      </c>
      <c r="Q58" s="35">
        <v>1</v>
      </c>
      <c r="R58" s="36" t="s">
        <v>149</v>
      </c>
    </row>
    <row r="59" spans="1:27" ht="13.5" customHeight="1" x14ac:dyDescent="0.25">
      <c r="A59" s="437" t="s">
        <v>150</v>
      </c>
      <c r="B59" s="321" t="s">
        <v>640</v>
      </c>
      <c r="C59" s="46" t="s">
        <v>26</v>
      </c>
      <c r="D59" s="96" t="s">
        <v>619</v>
      </c>
      <c r="E59" s="134"/>
      <c r="F59" s="135"/>
      <c r="G59" s="135"/>
      <c r="H59" s="135"/>
      <c r="I59" s="135"/>
      <c r="J59" s="135"/>
      <c r="K59" s="135"/>
      <c r="L59" s="49"/>
      <c r="M59" s="136" t="str">
        <f>IF(E59&gt;0,L59/E59*100,"*")</f>
        <v>*</v>
      </c>
      <c r="N59" s="51" t="str">
        <f t="shared" si="8"/>
        <v>0</v>
      </c>
      <c r="O59" s="556"/>
      <c r="P59" s="43" t="s">
        <v>15</v>
      </c>
      <c r="Q59" s="35">
        <v>1</v>
      </c>
      <c r="R59" s="36" t="s">
        <v>152</v>
      </c>
    </row>
    <row r="60" spans="1:27" ht="13.5" customHeight="1" x14ac:dyDescent="0.25">
      <c r="A60" s="437" t="s">
        <v>153</v>
      </c>
      <c r="B60" s="45" t="s">
        <v>641</v>
      </c>
      <c r="C60" s="46" t="s">
        <v>75</v>
      </c>
      <c r="D60" s="47">
        <v>1</v>
      </c>
      <c r="E60" s="134"/>
      <c r="F60" s="135"/>
      <c r="G60" s="135"/>
      <c r="H60" s="135"/>
      <c r="I60" s="135"/>
      <c r="J60" s="135"/>
      <c r="K60" s="135"/>
      <c r="L60" s="49"/>
      <c r="M60" s="136" t="str">
        <f>IF(E60&gt;0,L60/E60*100,"*")</f>
        <v>*</v>
      </c>
      <c r="N60" s="51" t="str">
        <f t="shared" si="8"/>
        <v>0</v>
      </c>
      <c r="O60" s="42" t="s">
        <v>642</v>
      </c>
      <c r="P60" s="59" t="s">
        <v>119</v>
      </c>
      <c r="Q60" s="105">
        <v>1</v>
      </c>
      <c r="R60" s="36" t="s">
        <v>156</v>
      </c>
    </row>
    <row r="61" spans="1:27" ht="13.5" customHeight="1" x14ac:dyDescent="0.25">
      <c r="A61" s="439" t="s">
        <v>157</v>
      </c>
      <c r="B61" s="334" t="s">
        <v>643</v>
      </c>
      <c r="C61" s="61" t="s">
        <v>75</v>
      </c>
      <c r="D61" s="119">
        <v>121</v>
      </c>
      <c r="E61" s="120"/>
      <c r="F61" s="121"/>
      <c r="G61" s="121"/>
      <c r="H61" s="121"/>
      <c r="I61" s="121"/>
      <c r="J61" s="121"/>
      <c r="K61" s="121"/>
      <c r="L61" s="122"/>
      <c r="M61" s="65">
        <f t="shared" ref="M61:M71" si="9">IF(AND(E61&gt;0,E61&lt;&gt;"0"),L61/E61,0)</f>
        <v>0</v>
      </c>
      <c r="N61" s="66">
        <f t="shared" si="8"/>
        <v>1</v>
      </c>
      <c r="O61" s="556" t="s">
        <v>141</v>
      </c>
      <c r="P61" s="556" t="s">
        <v>119</v>
      </c>
      <c r="Q61" s="84">
        <v>1</v>
      </c>
      <c r="R61" s="36" t="s">
        <v>75</v>
      </c>
    </row>
    <row r="62" spans="1:27" ht="13.5" customHeight="1" x14ac:dyDescent="0.25">
      <c r="A62" s="437" t="s">
        <v>159</v>
      </c>
      <c r="B62" s="321" t="s">
        <v>644</v>
      </c>
      <c r="C62" s="46" t="s">
        <v>75</v>
      </c>
      <c r="D62" s="47">
        <v>93</v>
      </c>
      <c r="E62" s="123"/>
      <c r="F62" s="124"/>
      <c r="G62" s="124"/>
      <c r="H62" s="124"/>
      <c r="I62" s="124"/>
      <c r="J62" s="124"/>
      <c r="K62" s="124"/>
      <c r="L62" s="49"/>
      <c r="M62" s="50">
        <f t="shared" si="9"/>
        <v>0</v>
      </c>
      <c r="N62" s="51">
        <f t="shared" si="8"/>
        <v>1</v>
      </c>
      <c r="O62" s="42" t="s">
        <v>141</v>
      </c>
      <c r="P62" s="556" t="s">
        <v>119</v>
      </c>
      <c r="Q62" s="84">
        <v>1</v>
      </c>
      <c r="R62" s="36" t="s">
        <v>75</v>
      </c>
    </row>
    <row r="63" spans="1:27" ht="13.5" customHeight="1" x14ac:dyDescent="0.25">
      <c r="A63" s="437" t="s">
        <v>161</v>
      </c>
      <c r="B63" s="321" t="s">
        <v>645</v>
      </c>
      <c r="C63" s="46" t="s">
        <v>75</v>
      </c>
      <c r="D63" s="47">
        <v>13</v>
      </c>
      <c r="E63" s="123"/>
      <c r="F63" s="124"/>
      <c r="G63" s="124"/>
      <c r="H63" s="124"/>
      <c r="I63" s="124"/>
      <c r="J63" s="124"/>
      <c r="K63" s="124"/>
      <c r="L63" s="49"/>
      <c r="M63" s="50">
        <f t="shared" si="9"/>
        <v>0</v>
      </c>
      <c r="N63" s="51">
        <f t="shared" si="8"/>
        <v>1</v>
      </c>
      <c r="O63" s="556" t="s">
        <v>141</v>
      </c>
      <c r="P63" s="556" t="s">
        <v>119</v>
      </c>
      <c r="Q63" s="84">
        <v>1</v>
      </c>
      <c r="R63" s="36" t="s">
        <v>75</v>
      </c>
    </row>
    <row r="64" spans="1:27" ht="13.5" customHeight="1" x14ac:dyDescent="0.25">
      <c r="A64" s="437" t="s">
        <v>163</v>
      </c>
      <c r="B64" s="321" t="s">
        <v>646</v>
      </c>
      <c r="C64" s="46" t="s">
        <v>75</v>
      </c>
      <c r="D64" s="47">
        <v>15</v>
      </c>
      <c r="E64" s="123"/>
      <c r="F64" s="124"/>
      <c r="G64" s="124"/>
      <c r="H64" s="124"/>
      <c r="I64" s="124"/>
      <c r="J64" s="124"/>
      <c r="K64" s="124"/>
      <c r="L64" s="49"/>
      <c r="M64" s="50">
        <f t="shared" si="9"/>
        <v>0</v>
      </c>
      <c r="N64" s="51">
        <f t="shared" si="8"/>
        <v>1</v>
      </c>
      <c r="O64" s="42" t="s">
        <v>141</v>
      </c>
      <c r="P64" s="556" t="s">
        <v>119</v>
      </c>
      <c r="Q64" s="84">
        <v>1</v>
      </c>
      <c r="R64" s="36" t="s">
        <v>75</v>
      </c>
    </row>
    <row r="65" spans="1:27" ht="13.5" customHeight="1" x14ac:dyDescent="0.25">
      <c r="A65" s="437" t="s">
        <v>165</v>
      </c>
      <c r="B65" s="321" t="s">
        <v>647</v>
      </c>
      <c r="C65" s="46" t="s">
        <v>75</v>
      </c>
      <c r="D65" s="47">
        <v>1</v>
      </c>
      <c r="E65" s="123"/>
      <c r="F65" s="124"/>
      <c r="G65" s="124"/>
      <c r="H65" s="124"/>
      <c r="I65" s="124"/>
      <c r="J65" s="124"/>
      <c r="K65" s="124"/>
      <c r="L65" s="49"/>
      <c r="M65" s="50">
        <f t="shared" si="9"/>
        <v>0</v>
      </c>
      <c r="N65" s="51">
        <f t="shared" si="8"/>
        <v>1</v>
      </c>
      <c r="O65" s="556" t="s">
        <v>141</v>
      </c>
      <c r="P65" s="556" t="s">
        <v>119</v>
      </c>
      <c r="Q65" s="84">
        <v>1</v>
      </c>
      <c r="R65" s="36" t="s">
        <v>75</v>
      </c>
    </row>
    <row r="66" spans="1:27" ht="13.5" customHeight="1" x14ac:dyDescent="0.25">
      <c r="A66" s="437" t="s">
        <v>167</v>
      </c>
      <c r="B66" s="321" t="s">
        <v>648</v>
      </c>
      <c r="C66" s="46" t="s">
        <v>75</v>
      </c>
      <c r="D66" s="47">
        <v>7</v>
      </c>
      <c r="E66" s="123"/>
      <c r="F66" s="124"/>
      <c r="G66" s="124"/>
      <c r="H66" s="124"/>
      <c r="I66" s="124"/>
      <c r="J66" s="124"/>
      <c r="K66" s="124"/>
      <c r="L66" s="49"/>
      <c r="M66" s="50">
        <f t="shared" si="9"/>
        <v>0</v>
      </c>
      <c r="N66" s="51">
        <f t="shared" si="8"/>
        <v>1</v>
      </c>
      <c r="O66" s="42" t="s">
        <v>141</v>
      </c>
      <c r="P66" s="556" t="s">
        <v>119</v>
      </c>
      <c r="Q66" s="84">
        <v>1</v>
      </c>
      <c r="R66" s="36" t="s">
        <v>75</v>
      </c>
    </row>
    <row r="67" spans="1:27" ht="13.5" customHeight="1" x14ac:dyDescent="0.25">
      <c r="A67" s="437" t="s">
        <v>169</v>
      </c>
      <c r="B67" s="69" t="s">
        <v>649</v>
      </c>
      <c r="C67" s="46" t="s">
        <v>75</v>
      </c>
      <c r="D67" s="47">
        <v>3</v>
      </c>
      <c r="E67" s="123"/>
      <c r="F67" s="124"/>
      <c r="G67" s="124"/>
      <c r="H67" s="124"/>
      <c r="I67" s="124"/>
      <c r="J67" s="124"/>
      <c r="K67" s="124"/>
      <c r="L67" s="49"/>
      <c r="M67" s="50">
        <f t="shared" si="9"/>
        <v>0</v>
      </c>
      <c r="N67" s="51">
        <f t="shared" si="8"/>
        <v>1</v>
      </c>
      <c r="O67" s="42" t="s">
        <v>141</v>
      </c>
      <c r="P67" s="556" t="s">
        <v>119</v>
      </c>
      <c r="Q67" s="84">
        <v>1</v>
      </c>
      <c r="R67" s="36" t="s">
        <v>75</v>
      </c>
      <c r="S67" s="11">
        <v>3</v>
      </c>
      <c r="T67" s="11">
        <v>3</v>
      </c>
      <c r="U67" s="11">
        <v>3</v>
      </c>
      <c r="V67" s="11">
        <v>3</v>
      </c>
      <c r="W67" s="11">
        <v>3</v>
      </c>
      <c r="X67" s="11">
        <v>3</v>
      </c>
      <c r="Y67" s="11">
        <v>3</v>
      </c>
      <c r="Z67" s="11">
        <v>3</v>
      </c>
      <c r="AA67" s="11">
        <v>3</v>
      </c>
    </row>
    <row r="68" spans="1:27" ht="13.5" customHeight="1" x14ac:dyDescent="0.25">
      <c r="A68" s="437" t="s">
        <v>171</v>
      </c>
      <c r="B68" s="69" t="s">
        <v>650</v>
      </c>
      <c r="C68" s="46" t="s">
        <v>75</v>
      </c>
      <c r="D68" s="47">
        <v>31</v>
      </c>
      <c r="E68" s="123"/>
      <c r="F68" s="124"/>
      <c r="G68" s="124"/>
      <c r="H68" s="124"/>
      <c r="I68" s="124"/>
      <c r="J68" s="124"/>
      <c r="K68" s="124"/>
      <c r="L68" s="49"/>
      <c r="M68" s="50">
        <f t="shared" si="9"/>
        <v>0</v>
      </c>
      <c r="N68" s="51">
        <f t="shared" si="8"/>
        <v>1</v>
      </c>
      <c r="O68" s="42" t="s">
        <v>141</v>
      </c>
      <c r="P68" s="60" t="s">
        <v>119</v>
      </c>
      <c r="Q68" s="111">
        <v>1</v>
      </c>
      <c r="R68" s="36" t="s">
        <v>75</v>
      </c>
    </row>
    <row r="69" spans="1:27" ht="13.5" customHeight="1" x14ac:dyDescent="0.25">
      <c r="A69" s="439" t="s">
        <v>173</v>
      </c>
      <c r="B69" s="334" t="s">
        <v>651</v>
      </c>
      <c r="C69" s="129" t="s">
        <v>75</v>
      </c>
      <c r="D69" s="119">
        <v>41</v>
      </c>
      <c r="E69" s="120"/>
      <c r="F69" s="121"/>
      <c r="G69" s="121"/>
      <c r="H69" s="121"/>
      <c r="I69" s="121"/>
      <c r="J69" s="121"/>
      <c r="K69" s="121"/>
      <c r="L69" s="122"/>
      <c r="M69" s="65">
        <f t="shared" si="9"/>
        <v>0</v>
      </c>
      <c r="N69" s="66">
        <f t="shared" si="8"/>
        <v>1</v>
      </c>
      <c r="O69" s="556" t="s">
        <v>141</v>
      </c>
      <c r="P69" s="556" t="s">
        <v>119</v>
      </c>
      <c r="Q69" s="111">
        <v>1</v>
      </c>
      <c r="R69" s="133" t="s">
        <v>98</v>
      </c>
    </row>
    <row r="70" spans="1:27" ht="13.5" customHeight="1" x14ac:dyDescent="0.25">
      <c r="A70" s="440" t="s">
        <v>175</v>
      </c>
      <c r="B70" s="322" t="s">
        <v>652</v>
      </c>
      <c r="C70" s="101" t="s">
        <v>75</v>
      </c>
      <c r="D70" s="54">
        <v>52</v>
      </c>
      <c r="E70" s="179"/>
      <c r="F70" s="180"/>
      <c r="G70" s="180"/>
      <c r="H70" s="180"/>
      <c r="I70" s="180"/>
      <c r="J70" s="180"/>
      <c r="K70" s="180"/>
      <c r="L70" s="56"/>
      <c r="M70" s="57">
        <f t="shared" si="9"/>
        <v>0</v>
      </c>
      <c r="N70" s="58">
        <f t="shared" si="8"/>
        <v>1</v>
      </c>
      <c r="O70" s="59" t="s">
        <v>141</v>
      </c>
      <c r="P70" s="59" t="s">
        <v>119</v>
      </c>
      <c r="Q70" s="246">
        <v>1</v>
      </c>
    </row>
    <row r="71" spans="1:27" ht="27.75" customHeight="1" x14ac:dyDescent="0.25">
      <c r="A71" s="439" t="s">
        <v>177</v>
      </c>
      <c r="B71" s="334" t="s">
        <v>653</v>
      </c>
      <c r="C71" s="61" t="s">
        <v>98</v>
      </c>
      <c r="D71" s="85">
        <v>80</v>
      </c>
      <c r="E71" s="86"/>
      <c r="F71" s="87"/>
      <c r="G71" s="87"/>
      <c r="H71" s="87"/>
      <c r="I71" s="87"/>
      <c r="J71" s="87"/>
      <c r="K71" s="87"/>
      <c r="L71" s="88">
        <f>IF(L73&gt;0,L72/L73*100,0)</f>
        <v>0</v>
      </c>
      <c r="M71" s="65">
        <f t="shared" si="9"/>
        <v>0</v>
      </c>
      <c r="N71" s="66">
        <f t="shared" si="8"/>
        <v>1</v>
      </c>
      <c r="O71" s="131" t="s">
        <v>179</v>
      </c>
      <c r="P71" s="68" t="s">
        <v>180</v>
      </c>
      <c r="Q71" s="84">
        <v>2</v>
      </c>
      <c r="R71" s="36" t="s">
        <v>98</v>
      </c>
    </row>
    <row r="72" spans="1:27" ht="20.45" customHeight="1" x14ac:dyDescent="0.25">
      <c r="A72" s="437"/>
      <c r="B72" s="336" t="s">
        <v>181</v>
      </c>
      <c r="C72" s="90" t="s">
        <v>75</v>
      </c>
      <c r="D72" s="47" t="s">
        <v>431</v>
      </c>
      <c r="E72" s="91" t="s">
        <v>431</v>
      </c>
      <c r="F72" s="47" t="s">
        <v>431</v>
      </c>
      <c r="G72" s="47" t="s">
        <v>431</v>
      </c>
      <c r="H72" s="47" t="s">
        <v>431</v>
      </c>
      <c r="I72" s="47" t="s">
        <v>431</v>
      </c>
      <c r="J72" s="47" t="s">
        <v>431</v>
      </c>
      <c r="K72" s="47" t="s">
        <v>431</v>
      </c>
      <c r="L72" s="49"/>
      <c r="M72" s="50" t="s">
        <v>45</v>
      </c>
      <c r="N72" s="92" t="s">
        <v>45</v>
      </c>
      <c r="O72" s="42"/>
      <c r="P72" s="43"/>
      <c r="Q72" s="35" t="s">
        <v>47</v>
      </c>
      <c r="R72" s="36"/>
    </row>
    <row r="73" spans="1:27" x14ac:dyDescent="0.25">
      <c r="A73" s="437"/>
      <c r="B73" s="345" t="s">
        <v>182</v>
      </c>
      <c r="C73" s="90" t="s">
        <v>75</v>
      </c>
      <c r="D73" s="47" t="s">
        <v>431</v>
      </c>
      <c r="E73" s="91" t="s">
        <v>431</v>
      </c>
      <c r="F73" s="47" t="s">
        <v>431</v>
      </c>
      <c r="G73" s="47" t="s">
        <v>431</v>
      </c>
      <c r="H73" s="47" t="s">
        <v>431</v>
      </c>
      <c r="I73" s="47" t="s">
        <v>431</v>
      </c>
      <c r="J73" s="47" t="s">
        <v>431</v>
      </c>
      <c r="K73" s="47" t="s">
        <v>431</v>
      </c>
      <c r="L73" s="49"/>
      <c r="M73" s="50" t="s">
        <v>45</v>
      </c>
      <c r="N73" s="92" t="s">
        <v>45</v>
      </c>
      <c r="O73" s="42"/>
      <c r="P73" s="43"/>
      <c r="Q73" s="35" t="s">
        <v>47</v>
      </c>
      <c r="R73" s="36"/>
    </row>
    <row r="74" spans="1:27" ht="28.5" customHeight="1" x14ac:dyDescent="0.25">
      <c r="A74" s="437" t="s">
        <v>183</v>
      </c>
      <c r="B74" s="335" t="s">
        <v>654</v>
      </c>
      <c r="C74" s="46" t="s">
        <v>98</v>
      </c>
      <c r="D74" s="96">
        <v>40</v>
      </c>
      <c r="E74" s="106">
        <v>80</v>
      </c>
      <c r="F74" s="107"/>
      <c r="G74" s="107"/>
      <c r="H74" s="107"/>
      <c r="I74" s="107"/>
      <c r="J74" s="107"/>
      <c r="K74" s="107"/>
      <c r="L74" s="88">
        <f>IF(L76&gt;0,L75/L76*100,0)</f>
        <v>40</v>
      </c>
      <c r="M74" s="50">
        <f>IF(AND(E74&gt;0,E74&lt;&gt;"0"),L74/E74,0)</f>
        <v>0.5</v>
      </c>
      <c r="N74" s="51">
        <f>IF(N$1&gt;0,(N$1-M74)/N$1,0)</f>
        <v>0</v>
      </c>
      <c r="O74" s="125" t="s">
        <v>185</v>
      </c>
      <c r="P74" s="43" t="s">
        <v>180</v>
      </c>
      <c r="Q74" s="35">
        <v>2</v>
      </c>
      <c r="R74" s="36" t="s">
        <v>98</v>
      </c>
    </row>
    <row r="75" spans="1:27" ht="20.45" customHeight="1" x14ac:dyDescent="0.25">
      <c r="A75" s="437"/>
      <c r="B75" s="346" t="s">
        <v>186</v>
      </c>
      <c r="C75" s="129" t="s">
        <v>187</v>
      </c>
      <c r="D75" s="119" t="s">
        <v>431</v>
      </c>
      <c r="E75" s="130" t="s">
        <v>431</v>
      </c>
      <c r="F75" s="119" t="s">
        <v>431</v>
      </c>
      <c r="G75" s="119" t="s">
        <v>431</v>
      </c>
      <c r="H75" s="119" t="s">
        <v>431</v>
      </c>
      <c r="I75" s="119" t="s">
        <v>431</v>
      </c>
      <c r="J75" s="119" t="s">
        <v>431</v>
      </c>
      <c r="K75" s="119" t="s">
        <v>431</v>
      </c>
      <c r="L75" s="122">
        <v>2</v>
      </c>
      <c r="M75" s="65" t="s">
        <v>45</v>
      </c>
      <c r="N75" s="95" t="s">
        <v>45</v>
      </c>
      <c r="O75" s="556"/>
      <c r="P75" s="68"/>
      <c r="Q75" s="84" t="s">
        <v>47</v>
      </c>
      <c r="R75" s="36"/>
    </row>
    <row r="76" spans="1:27" ht="10.9" customHeight="1" x14ac:dyDescent="0.25">
      <c r="A76" s="440"/>
      <c r="B76" s="343" t="s">
        <v>188</v>
      </c>
      <c r="C76" s="101" t="s">
        <v>187</v>
      </c>
      <c r="D76" s="54" t="s">
        <v>431</v>
      </c>
      <c r="E76" s="102" t="s">
        <v>431</v>
      </c>
      <c r="F76" s="54" t="s">
        <v>431</v>
      </c>
      <c r="G76" s="54" t="s">
        <v>431</v>
      </c>
      <c r="H76" s="54" t="s">
        <v>431</v>
      </c>
      <c r="I76" s="54" t="s">
        <v>431</v>
      </c>
      <c r="J76" s="54" t="s">
        <v>431</v>
      </c>
      <c r="K76" s="54" t="s">
        <v>431</v>
      </c>
      <c r="L76" s="56">
        <v>5</v>
      </c>
      <c r="M76" s="57" t="s">
        <v>45</v>
      </c>
      <c r="N76" s="103" t="s">
        <v>45</v>
      </c>
      <c r="O76" s="59"/>
      <c r="P76" s="75"/>
      <c r="Q76" s="132" t="s">
        <v>47</v>
      </c>
      <c r="R76" s="133"/>
    </row>
    <row r="77" spans="1:27" ht="15" customHeight="1" x14ac:dyDescent="0.25">
      <c r="A77" s="439" t="s">
        <v>189</v>
      </c>
      <c r="B77" s="461" t="s">
        <v>655</v>
      </c>
      <c r="C77" s="468" t="s">
        <v>98</v>
      </c>
      <c r="D77" s="85">
        <v>87.199801931171081</v>
      </c>
      <c r="E77" s="86"/>
      <c r="F77" s="87"/>
      <c r="G77" s="87"/>
      <c r="H77" s="87"/>
      <c r="I77" s="87"/>
      <c r="J77" s="87"/>
      <c r="K77" s="87"/>
      <c r="L77" s="88">
        <f>IF(L$78&gt;0,L79/L$78*100,0)</f>
        <v>20</v>
      </c>
      <c r="M77" s="65">
        <f>IF(AND(E77&gt;0,E77&lt;&gt;"0"),L77/E77,0)</f>
        <v>0</v>
      </c>
      <c r="N77" s="66">
        <f>IF(N$1&gt;0,(N$1-M77)/N$1,0)</f>
        <v>1</v>
      </c>
      <c r="O77" s="450" t="s">
        <v>191</v>
      </c>
      <c r="P77" s="470" t="s">
        <v>42</v>
      </c>
      <c r="Q77" s="84"/>
      <c r="R77" s="36" t="s">
        <v>95</v>
      </c>
    </row>
    <row r="78" spans="1:27" x14ac:dyDescent="0.25">
      <c r="A78" s="437"/>
      <c r="B78" s="466" t="s">
        <v>192</v>
      </c>
      <c r="C78" s="473" t="s">
        <v>193</v>
      </c>
      <c r="D78" s="47" t="s">
        <v>431</v>
      </c>
      <c r="E78" s="91" t="s">
        <v>431</v>
      </c>
      <c r="F78" s="47" t="s">
        <v>431</v>
      </c>
      <c r="G78" s="47" t="s">
        <v>431</v>
      </c>
      <c r="H78" s="47" t="s">
        <v>431</v>
      </c>
      <c r="I78" s="47" t="s">
        <v>431</v>
      </c>
      <c r="J78" s="47" t="s">
        <v>431</v>
      </c>
      <c r="K78" s="47" t="s">
        <v>431</v>
      </c>
      <c r="L78" s="49">
        <v>100</v>
      </c>
      <c r="M78" s="50" t="s">
        <v>45</v>
      </c>
      <c r="N78" s="92" t="s">
        <v>45</v>
      </c>
      <c r="O78" s="464" t="s">
        <v>194</v>
      </c>
      <c r="P78" s="43"/>
      <c r="Q78" s="35" t="s">
        <v>47</v>
      </c>
      <c r="R78" s="36"/>
    </row>
    <row r="79" spans="1:27" ht="10.9" customHeight="1" x14ac:dyDescent="0.25">
      <c r="A79" s="437"/>
      <c r="B79" s="465" t="s">
        <v>195</v>
      </c>
      <c r="C79" s="473" t="s">
        <v>193</v>
      </c>
      <c r="D79" s="47" t="s">
        <v>431</v>
      </c>
      <c r="E79" s="91" t="s">
        <v>431</v>
      </c>
      <c r="F79" s="47" t="s">
        <v>431</v>
      </c>
      <c r="G79" s="47" t="s">
        <v>431</v>
      </c>
      <c r="H79" s="47" t="s">
        <v>431</v>
      </c>
      <c r="I79" s="47" t="s">
        <v>431</v>
      </c>
      <c r="J79" s="47" t="s">
        <v>431</v>
      </c>
      <c r="K79" s="47" t="s">
        <v>431</v>
      </c>
      <c r="L79" s="49">
        <v>20</v>
      </c>
      <c r="M79" s="50" t="s">
        <v>45</v>
      </c>
      <c r="N79" s="92" t="s">
        <v>45</v>
      </c>
      <c r="O79" s="464" t="s">
        <v>196</v>
      </c>
      <c r="P79" s="59"/>
      <c r="Q79" s="105" t="s">
        <v>47</v>
      </c>
      <c r="R79" s="36"/>
    </row>
    <row r="80" spans="1:27" ht="11.25" customHeight="1" x14ac:dyDescent="0.25">
      <c r="A80" s="437" t="s">
        <v>197</v>
      </c>
      <c r="B80" s="423" t="s">
        <v>656</v>
      </c>
      <c r="C80" s="46" t="s">
        <v>98</v>
      </c>
      <c r="D80" s="96">
        <v>87.199801931171081</v>
      </c>
      <c r="E80" s="106">
        <v>20</v>
      </c>
      <c r="F80" s="107"/>
      <c r="G80" s="107"/>
      <c r="H80" s="107"/>
      <c r="I80" s="107"/>
      <c r="J80" s="107"/>
      <c r="K80" s="107"/>
      <c r="L80" s="97">
        <f>IF(L$81&gt;0,L82/L$81*100,0)</f>
        <v>20</v>
      </c>
      <c r="M80" s="108">
        <f>IF(AND(E80&gt;0,E80&lt;&gt;"0"),L80/E80,0)</f>
        <v>1</v>
      </c>
      <c r="N80" s="51">
        <f>IF(N$1&gt;0,(N$1-M80)/N$1,0)</f>
        <v>-1</v>
      </c>
      <c r="O80" s="109"/>
      <c r="P80" s="463" t="s">
        <v>199</v>
      </c>
      <c r="Q80" s="84"/>
      <c r="R80" s="36" t="s">
        <v>95</v>
      </c>
    </row>
    <row r="81" spans="1:18" ht="11.25" customHeight="1" x14ac:dyDescent="0.25">
      <c r="A81" s="437"/>
      <c r="B81" s="466" t="s">
        <v>192</v>
      </c>
      <c r="C81" s="474" t="s">
        <v>193</v>
      </c>
      <c r="D81" s="96"/>
      <c r="E81" s="91" t="s">
        <v>431</v>
      </c>
      <c r="F81" s="107"/>
      <c r="G81" s="107"/>
      <c r="H81" s="107"/>
      <c r="I81" s="107"/>
      <c r="J81" s="107"/>
      <c r="K81" s="107"/>
      <c r="L81" s="49">
        <v>5</v>
      </c>
      <c r="M81" s="50"/>
      <c r="N81" s="51"/>
      <c r="O81" s="464" t="s">
        <v>200</v>
      </c>
      <c r="P81" s="68"/>
      <c r="Q81" s="84"/>
      <c r="R81" s="36"/>
    </row>
    <row r="82" spans="1:18" x14ac:dyDescent="0.25">
      <c r="A82" s="437"/>
      <c r="B82" s="347" t="s">
        <v>201</v>
      </c>
      <c r="C82" s="90" t="s">
        <v>193</v>
      </c>
      <c r="D82" s="47" t="s">
        <v>431</v>
      </c>
      <c r="E82" s="91" t="s">
        <v>431</v>
      </c>
      <c r="F82" s="47" t="s">
        <v>431</v>
      </c>
      <c r="G82" s="47" t="s">
        <v>431</v>
      </c>
      <c r="H82" s="47" t="s">
        <v>431</v>
      </c>
      <c r="I82" s="47" t="s">
        <v>431</v>
      </c>
      <c r="J82" s="47" t="s">
        <v>431</v>
      </c>
      <c r="K82" s="47" t="s">
        <v>431</v>
      </c>
      <c r="L82" s="49">
        <v>1</v>
      </c>
      <c r="M82" s="50" t="s">
        <v>45</v>
      </c>
      <c r="N82" s="92" t="s">
        <v>45</v>
      </c>
      <c r="O82" s="42" t="s">
        <v>15</v>
      </c>
      <c r="P82" s="43"/>
      <c r="Q82" s="35" t="s">
        <v>47</v>
      </c>
      <c r="R82" s="36"/>
    </row>
    <row r="83" spans="1:18" ht="20.45" customHeight="1" x14ac:dyDescent="0.25">
      <c r="A83" s="437" t="s">
        <v>202</v>
      </c>
      <c r="B83" s="423" t="s">
        <v>657</v>
      </c>
      <c r="C83" s="46" t="s">
        <v>98</v>
      </c>
      <c r="D83" s="96"/>
      <c r="E83" s="106"/>
      <c r="F83" s="107"/>
      <c r="G83" s="107"/>
      <c r="H83" s="107"/>
      <c r="I83" s="107"/>
      <c r="J83" s="107"/>
      <c r="K83" s="107"/>
      <c r="L83" s="97">
        <f>IF(L84&gt;0,L85/L84*100,0)</f>
        <v>25</v>
      </c>
      <c r="M83" s="50">
        <f>IF(AND(E83&gt;0,E83&lt;&gt;"0"),L83/E83,0)</f>
        <v>0</v>
      </c>
      <c r="N83" s="51">
        <f>IF(N$1&gt;0,(N$1-M83)/N$1,0)</f>
        <v>1</v>
      </c>
      <c r="O83" s="109"/>
      <c r="P83" s="463" t="s">
        <v>199</v>
      </c>
      <c r="Q83" s="84"/>
      <c r="R83" s="36" t="s">
        <v>95</v>
      </c>
    </row>
    <row r="84" spans="1:18" ht="19.149999999999999" customHeight="1" x14ac:dyDescent="0.25">
      <c r="A84" s="437"/>
      <c r="B84" s="462" t="s">
        <v>204</v>
      </c>
      <c r="C84" s="457" t="s">
        <v>75</v>
      </c>
      <c r="D84" s="47" t="s">
        <v>431</v>
      </c>
      <c r="E84" s="91" t="s">
        <v>431</v>
      </c>
      <c r="F84" s="47" t="s">
        <v>431</v>
      </c>
      <c r="G84" s="47" t="s">
        <v>431</v>
      </c>
      <c r="H84" s="47" t="s">
        <v>431</v>
      </c>
      <c r="I84" s="47" t="s">
        <v>431</v>
      </c>
      <c r="J84" s="47" t="s">
        <v>431</v>
      </c>
      <c r="K84" s="47" t="s">
        <v>431</v>
      </c>
      <c r="L84" s="49">
        <v>60</v>
      </c>
      <c r="M84" s="50" t="s">
        <v>45</v>
      </c>
      <c r="N84" s="92" t="s">
        <v>45</v>
      </c>
      <c r="O84" s="460" t="s">
        <v>205</v>
      </c>
      <c r="P84" s="43"/>
      <c r="Q84" s="35" t="s">
        <v>47</v>
      </c>
      <c r="R84" s="36"/>
    </row>
    <row r="85" spans="1:18" ht="10.9" customHeight="1" x14ac:dyDescent="0.25">
      <c r="A85" s="437"/>
      <c r="B85" s="348" t="s">
        <v>206</v>
      </c>
      <c r="C85" s="521" t="s">
        <v>75</v>
      </c>
      <c r="D85" s="47" t="s">
        <v>431</v>
      </c>
      <c r="E85" s="91" t="s">
        <v>431</v>
      </c>
      <c r="F85" s="47" t="s">
        <v>431</v>
      </c>
      <c r="G85" s="47" t="s">
        <v>431</v>
      </c>
      <c r="H85" s="47" t="s">
        <v>431</v>
      </c>
      <c r="I85" s="47" t="s">
        <v>431</v>
      </c>
      <c r="J85" s="47" t="s">
        <v>431</v>
      </c>
      <c r="K85" s="47" t="s">
        <v>431</v>
      </c>
      <c r="L85" s="49">
        <v>15</v>
      </c>
      <c r="M85" s="50" t="s">
        <v>45</v>
      </c>
      <c r="N85" s="92" t="s">
        <v>45</v>
      </c>
      <c r="O85" s="42" t="s">
        <v>15</v>
      </c>
      <c r="P85" s="59"/>
      <c r="Q85" s="105" t="s">
        <v>47</v>
      </c>
      <c r="R85" s="36"/>
    </row>
    <row r="86" spans="1:18" ht="11.45" customHeight="1" x14ac:dyDescent="0.25">
      <c r="A86" s="437" t="s">
        <v>207</v>
      </c>
      <c r="B86" s="424" t="s">
        <v>658</v>
      </c>
      <c r="C86" s="90" t="s">
        <v>209</v>
      </c>
      <c r="D86" s="47"/>
      <c r="E86" s="48"/>
      <c r="F86" s="49"/>
      <c r="G86" s="49"/>
      <c r="H86" s="49"/>
      <c r="I86" s="49"/>
      <c r="J86" s="49"/>
      <c r="K86" s="49"/>
      <c r="L86" s="49"/>
      <c r="M86" s="50">
        <f>IF(AND(E86&gt;0,E86&lt;&gt;"0"),L86/E86,0)</f>
        <v>0</v>
      </c>
      <c r="N86" s="92"/>
      <c r="O86" s="42" t="s">
        <v>210</v>
      </c>
      <c r="P86" s="60"/>
      <c r="Q86" s="111"/>
      <c r="R86" s="36"/>
    </row>
    <row r="87" spans="1:18" ht="11.45" customHeight="1" x14ac:dyDescent="0.25">
      <c r="A87" s="440" t="s">
        <v>211</v>
      </c>
      <c r="B87" s="471" t="s">
        <v>659</v>
      </c>
      <c r="C87" s="475" t="s">
        <v>75</v>
      </c>
      <c r="D87" s="54"/>
      <c r="E87" s="55"/>
      <c r="F87" s="56"/>
      <c r="G87" s="56"/>
      <c r="H87" s="56"/>
      <c r="I87" s="56"/>
      <c r="J87" s="56"/>
      <c r="K87" s="56"/>
      <c r="L87" s="56"/>
      <c r="M87" s="112">
        <f>IF(AND(E87&gt;0,E87&lt;&gt;"0"),L87/E87,0)</f>
        <v>0</v>
      </c>
      <c r="N87" s="103"/>
      <c r="O87" s="476" t="s">
        <v>213</v>
      </c>
      <c r="P87" s="477" t="s">
        <v>42</v>
      </c>
      <c r="Q87" s="111"/>
      <c r="R87" s="36"/>
    </row>
    <row r="88" spans="1:18" ht="21.75" customHeight="1" x14ac:dyDescent="0.25">
      <c r="A88" s="439" t="s">
        <v>214</v>
      </c>
      <c r="B88" s="456" t="s">
        <v>660</v>
      </c>
      <c r="C88" s="480" t="s">
        <v>98</v>
      </c>
      <c r="D88" s="96">
        <v>9</v>
      </c>
      <c r="E88" s="106"/>
      <c r="F88" s="107"/>
      <c r="G88" s="107"/>
      <c r="H88" s="107"/>
      <c r="I88" s="107"/>
      <c r="J88" s="107"/>
      <c r="K88" s="107"/>
      <c r="L88" s="245">
        <f>IF(L$89&gt;0,L90/L$89*100,0)</f>
        <v>10</v>
      </c>
      <c r="M88" s="50">
        <f>IF(AND(E88&gt;0,E88&lt;&gt;"0"),L88/E88,0)</f>
        <v>0</v>
      </c>
      <c r="N88" s="51">
        <f>IF(N$1&gt;0,(N$1-M88)/N$1,0)</f>
        <v>1</v>
      </c>
      <c r="O88" s="485" t="s">
        <v>216</v>
      </c>
      <c r="P88" s="477" t="s">
        <v>42</v>
      </c>
      <c r="Q88" s="35">
        <v>2</v>
      </c>
      <c r="R88" s="36" t="s">
        <v>98</v>
      </c>
    </row>
    <row r="89" spans="1:18" x14ac:dyDescent="0.25">
      <c r="A89" s="437"/>
      <c r="B89" s="478" t="s">
        <v>217</v>
      </c>
      <c r="C89" s="473" t="s">
        <v>75</v>
      </c>
      <c r="D89" s="47" t="s">
        <v>431</v>
      </c>
      <c r="E89" s="91" t="s">
        <v>431</v>
      </c>
      <c r="F89" s="47" t="s">
        <v>431</v>
      </c>
      <c r="G89" s="47" t="s">
        <v>431</v>
      </c>
      <c r="H89" s="47" t="s">
        <v>431</v>
      </c>
      <c r="I89" s="47" t="s">
        <v>431</v>
      </c>
      <c r="J89" s="47" t="s">
        <v>431</v>
      </c>
      <c r="K89" s="47" t="s">
        <v>431</v>
      </c>
      <c r="L89" s="49">
        <v>10</v>
      </c>
      <c r="M89" s="50" t="s">
        <v>45</v>
      </c>
      <c r="N89" s="92" t="s">
        <v>45</v>
      </c>
      <c r="O89" s="460" t="s">
        <v>218</v>
      </c>
      <c r="Q89" s="35" t="s">
        <v>47</v>
      </c>
      <c r="R89" s="36"/>
    </row>
    <row r="90" spans="1:18" ht="10.9" customHeight="1" x14ac:dyDescent="0.25">
      <c r="A90" s="437"/>
      <c r="B90" s="479" t="s">
        <v>219</v>
      </c>
      <c r="C90" s="473" t="s">
        <v>75</v>
      </c>
      <c r="D90" s="47" t="s">
        <v>431</v>
      </c>
      <c r="E90" s="91" t="s">
        <v>431</v>
      </c>
      <c r="F90" s="47" t="s">
        <v>431</v>
      </c>
      <c r="G90" s="47" t="s">
        <v>431</v>
      </c>
      <c r="H90" s="47" t="s">
        <v>431</v>
      </c>
      <c r="I90" s="47" t="s">
        <v>431</v>
      </c>
      <c r="J90" s="47" t="s">
        <v>431</v>
      </c>
      <c r="K90" s="47" t="s">
        <v>431</v>
      </c>
      <c r="L90" s="49">
        <v>1</v>
      </c>
      <c r="M90" s="50" t="s">
        <v>45</v>
      </c>
      <c r="N90" s="92" t="s">
        <v>45</v>
      </c>
      <c r="O90" s="460" t="s">
        <v>220</v>
      </c>
      <c r="P90" s="75"/>
      <c r="Q90" s="105" t="s">
        <v>47</v>
      </c>
      <c r="R90" s="36"/>
    </row>
    <row r="91" spans="1:18" ht="19.899999999999999" customHeight="1" x14ac:dyDescent="0.25">
      <c r="A91" s="437" t="s">
        <v>221</v>
      </c>
      <c r="B91" s="321" t="s">
        <v>661</v>
      </c>
      <c r="C91" s="244" t="s">
        <v>98</v>
      </c>
      <c r="D91" s="96">
        <v>9</v>
      </c>
      <c r="E91" s="106"/>
      <c r="F91" s="107"/>
      <c r="G91" s="107"/>
      <c r="H91" s="107"/>
      <c r="I91" s="107"/>
      <c r="J91" s="107"/>
      <c r="K91" s="107"/>
      <c r="L91" s="245">
        <f>IF(L$89&gt;0,L92/L$89*100,0)</f>
        <v>20</v>
      </c>
      <c r="M91" s="50">
        <f>IF(AND(E91&gt;0,E91&lt;&gt;"0"),L91/E91,0)</f>
        <v>0</v>
      </c>
      <c r="N91" s="51">
        <f>IF(N$1&gt;0,(N$1-M91)/N$1,0)</f>
        <v>1</v>
      </c>
      <c r="O91" s="131" t="s">
        <v>223</v>
      </c>
      <c r="P91" s="43" t="s">
        <v>15</v>
      </c>
      <c r="Q91" s="35">
        <v>2</v>
      </c>
      <c r="R91" s="36" t="s">
        <v>98</v>
      </c>
    </row>
    <row r="92" spans="1:18" ht="10.9" customHeight="1" x14ac:dyDescent="0.25">
      <c r="A92" s="437"/>
      <c r="B92" s="365" t="s">
        <v>224</v>
      </c>
      <c r="C92" s="90" t="s">
        <v>75</v>
      </c>
      <c r="D92" s="47" t="s">
        <v>431</v>
      </c>
      <c r="E92" s="91" t="s">
        <v>431</v>
      </c>
      <c r="F92" s="47" t="s">
        <v>431</v>
      </c>
      <c r="G92" s="47" t="s">
        <v>431</v>
      </c>
      <c r="H92" s="47" t="s">
        <v>431</v>
      </c>
      <c r="I92" s="47" t="s">
        <v>431</v>
      </c>
      <c r="J92" s="47" t="s">
        <v>431</v>
      </c>
      <c r="K92" s="47" t="s">
        <v>431</v>
      </c>
      <c r="L92" s="49">
        <v>2</v>
      </c>
      <c r="M92" s="50" t="s">
        <v>45</v>
      </c>
      <c r="N92" s="92" t="s">
        <v>45</v>
      </c>
      <c r="O92" s="42" t="s">
        <v>225</v>
      </c>
      <c r="P92" s="75"/>
      <c r="Q92" s="105" t="s">
        <v>47</v>
      </c>
      <c r="R92" s="36"/>
    </row>
    <row r="93" spans="1:18" ht="19.899999999999999" customHeight="1" x14ac:dyDescent="0.25">
      <c r="A93" s="437" t="s">
        <v>226</v>
      </c>
      <c r="B93" s="321" t="s">
        <v>662</v>
      </c>
      <c r="C93" s="244" t="s">
        <v>98</v>
      </c>
      <c r="D93" s="96">
        <v>9</v>
      </c>
      <c r="E93" s="106"/>
      <c r="F93" s="107"/>
      <c r="G93" s="107"/>
      <c r="H93" s="107"/>
      <c r="I93" s="107"/>
      <c r="J93" s="107"/>
      <c r="K93" s="107"/>
      <c r="L93" s="245">
        <f>IF(L$89&gt;0,L94/L$89*100,0)</f>
        <v>30</v>
      </c>
      <c r="M93" s="50">
        <f>IF(AND(E93&gt;0,E93&lt;&gt;"0"),L93/E93,0)</f>
        <v>0</v>
      </c>
      <c r="N93" s="51">
        <f>IF(N$1&gt;0,(N$1-M93)/N$1,0)</f>
        <v>1</v>
      </c>
      <c r="O93" s="125" t="s">
        <v>228</v>
      </c>
      <c r="P93" s="43" t="s">
        <v>15</v>
      </c>
      <c r="Q93" s="35">
        <v>2</v>
      </c>
      <c r="R93" s="36" t="s">
        <v>98</v>
      </c>
    </row>
    <row r="94" spans="1:18" ht="10.9" customHeight="1" x14ac:dyDescent="0.25">
      <c r="A94" s="437"/>
      <c r="B94" s="365" t="s">
        <v>229</v>
      </c>
      <c r="C94" s="90" t="s">
        <v>75</v>
      </c>
      <c r="D94" s="47" t="s">
        <v>431</v>
      </c>
      <c r="E94" s="91" t="s">
        <v>431</v>
      </c>
      <c r="F94" s="47" t="s">
        <v>431</v>
      </c>
      <c r="G94" s="47" t="s">
        <v>431</v>
      </c>
      <c r="H94" s="47" t="s">
        <v>431</v>
      </c>
      <c r="I94" s="47" t="s">
        <v>431</v>
      </c>
      <c r="J94" s="47" t="s">
        <v>431</v>
      </c>
      <c r="K94" s="47" t="s">
        <v>431</v>
      </c>
      <c r="L94" s="49">
        <v>3</v>
      </c>
      <c r="M94" s="50" t="s">
        <v>45</v>
      </c>
      <c r="N94" s="92" t="s">
        <v>45</v>
      </c>
      <c r="O94" s="42"/>
      <c r="P94" s="75"/>
      <c r="Q94" s="105" t="s">
        <v>47</v>
      </c>
      <c r="R94" s="36"/>
    </row>
    <row r="95" spans="1:18" ht="19.899999999999999" customHeight="1" x14ac:dyDescent="0.25">
      <c r="A95" s="437" t="s">
        <v>230</v>
      </c>
      <c r="B95" s="321" t="s">
        <v>663</v>
      </c>
      <c r="C95" s="244" t="s">
        <v>98</v>
      </c>
      <c r="D95" s="96">
        <v>9</v>
      </c>
      <c r="E95" s="106">
        <v>45</v>
      </c>
      <c r="F95" s="107"/>
      <c r="G95" s="107"/>
      <c r="H95" s="107"/>
      <c r="I95" s="107"/>
      <c r="J95" s="107"/>
      <c r="K95" s="107"/>
      <c r="L95" s="245">
        <f>IF(L$89&gt;0,L96/L$89*100,0)</f>
        <v>40</v>
      </c>
      <c r="M95" s="50">
        <f>IF(AND(E95&gt;0,E95&lt;&gt;"0"),L95/E95,0)</f>
        <v>0.88888888888888884</v>
      </c>
      <c r="N95" s="51">
        <f>IF(N$1&gt;0,(N$1-M95)/N$1,0)</f>
        <v>-0.77777777777777768</v>
      </c>
      <c r="O95" s="125" t="s">
        <v>232</v>
      </c>
      <c r="P95" s="43" t="s">
        <v>15</v>
      </c>
      <c r="Q95" s="35">
        <v>2</v>
      </c>
      <c r="R95" s="36" t="s">
        <v>98</v>
      </c>
    </row>
    <row r="96" spans="1:18" ht="10.9" customHeight="1" x14ac:dyDescent="0.25">
      <c r="A96" s="440"/>
      <c r="B96" s="379" t="s">
        <v>233</v>
      </c>
      <c r="C96" s="101" t="s">
        <v>75</v>
      </c>
      <c r="D96" s="54" t="s">
        <v>431</v>
      </c>
      <c r="E96" s="102" t="s">
        <v>431</v>
      </c>
      <c r="F96" s="54" t="s">
        <v>431</v>
      </c>
      <c r="G96" s="54" t="s">
        <v>431</v>
      </c>
      <c r="H96" s="54" t="s">
        <v>431</v>
      </c>
      <c r="I96" s="54" t="s">
        <v>431</v>
      </c>
      <c r="J96" s="54" t="s">
        <v>431</v>
      </c>
      <c r="K96" s="54" t="s">
        <v>431</v>
      </c>
      <c r="L96" s="56">
        <v>4</v>
      </c>
      <c r="M96" s="57" t="s">
        <v>45</v>
      </c>
      <c r="N96" s="103" t="s">
        <v>45</v>
      </c>
      <c r="O96" s="59"/>
      <c r="P96" s="75"/>
      <c r="Q96" s="105" t="s">
        <v>47</v>
      </c>
      <c r="R96" s="36"/>
    </row>
    <row r="97" spans="1:18" ht="11.45" customHeight="1" x14ac:dyDescent="0.25">
      <c r="A97" s="439" t="s">
        <v>234</v>
      </c>
      <c r="B97" s="320" t="s">
        <v>664</v>
      </c>
      <c r="C97" s="129" t="s">
        <v>75</v>
      </c>
      <c r="D97" s="119">
        <v>52</v>
      </c>
      <c r="E97" s="120"/>
      <c r="F97" s="121"/>
      <c r="G97" s="121"/>
      <c r="H97" s="121"/>
      <c r="I97" s="121"/>
      <c r="J97" s="121"/>
      <c r="K97" s="121"/>
      <c r="L97" s="122"/>
      <c r="M97" s="65">
        <f>IF(AND(E97&gt;0,E97&lt;&gt;"0"),L97/E97,0)</f>
        <v>0</v>
      </c>
      <c r="N97" s="66">
        <f>IF(N$1&gt;0,(N$1-M97)/N$1,0)</f>
        <v>1</v>
      </c>
      <c r="O97" s="248"/>
      <c r="P97" s="59" t="s">
        <v>119</v>
      </c>
      <c r="Q97" s="246">
        <v>1</v>
      </c>
    </row>
    <row r="98" spans="1:18" ht="19.899999999999999" customHeight="1" x14ac:dyDescent="0.25">
      <c r="A98" s="437" t="s">
        <v>237</v>
      </c>
      <c r="B98" s="320" t="s">
        <v>665</v>
      </c>
      <c r="C98" s="129" t="s">
        <v>239</v>
      </c>
      <c r="D98" s="85">
        <v>9</v>
      </c>
      <c r="E98" s="86">
        <v>5</v>
      </c>
      <c r="F98" s="87"/>
      <c r="G98" s="87"/>
      <c r="H98" s="87"/>
      <c r="I98" s="87"/>
      <c r="J98" s="87"/>
      <c r="K98" s="87"/>
      <c r="L98" s="249">
        <f>IF(L99&gt;0,L100/L99,0)</f>
        <v>4.5</v>
      </c>
      <c r="M98" s="65">
        <f>IF(AND(E98&gt;0,E98&lt;&gt;"0"),L98/E98,0)</f>
        <v>0.9</v>
      </c>
      <c r="N98" s="66">
        <f>IF(N$1&gt;0,(N$1-M98)/N$1,0)</f>
        <v>-0.8</v>
      </c>
      <c r="O98" s="131" t="s">
        <v>240</v>
      </c>
      <c r="P98" s="43" t="s">
        <v>15</v>
      </c>
      <c r="Q98" s="35">
        <v>2</v>
      </c>
      <c r="R98" s="36" t="s">
        <v>98</v>
      </c>
    </row>
    <row r="99" spans="1:18" x14ac:dyDescent="0.25">
      <c r="A99" s="437"/>
      <c r="B99" s="361" t="s">
        <v>241</v>
      </c>
      <c r="C99" s="90" t="s">
        <v>193</v>
      </c>
      <c r="D99" s="47" t="s">
        <v>431</v>
      </c>
      <c r="E99" s="91" t="s">
        <v>431</v>
      </c>
      <c r="F99" s="47" t="s">
        <v>431</v>
      </c>
      <c r="G99" s="47" t="s">
        <v>431</v>
      </c>
      <c r="H99" s="47" t="s">
        <v>431</v>
      </c>
      <c r="I99" s="47" t="s">
        <v>431</v>
      </c>
      <c r="J99" s="47" t="s">
        <v>431</v>
      </c>
      <c r="K99" s="47" t="s">
        <v>431</v>
      </c>
      <c r="L99" s="49">
        <v>10</v>
      </c>
      <c r="M99" s="50" t="s">
        <v>45</v>
      </c>
      <c r="N99" s="92" t="s">
        <v>45</v>
      </c>
      <c r="O99" s="42" t="s">
        <v>15</v>
      </c>
      <c r="P99" s="43"/>
      <c r="Q99" s="35" t="s">
        <v>47</v>
      </c>
      <c r="R99" s="36"/>
    </row>
    <row r="100" spans="1:18" ht="10.9" customHeight="1" x14ac:dyDescent="0.25">
      <c r="A100" s="440"/>
      <c r="B100" s="364" t="s">
        <v>242</v>
      </c>
      <c r="C100" s="101" t="s">
        <v>239</v>
      </c>
      <c r="D100" s="54" t="s">
        <v>431</v>
      </c>
      <c r="E100" s="102" t="s">
        <v>431</v>
      </c>
      <c r="F100" s="54" t="s">
        <v>431</v>
      </c>
      <c r="G100" s="54" t="s">
        <v>431</v>
      </c>
      <c r="H100" s="54" t="s">
        <v>431</v>
      </c>
      <c r="I100" s="54" t="s">
        <v>431</v>
      </c>
      <c r="J100" s="54" t="s">
        <v>431</v>
      </c>
      <c r="K100" s="54" t="s">
        <v>431</v>
      </c>
      <c r="L100" s="56">
        <v>45</v>
      </c>
      <c r="M100" s="57" t="s">
        <v>45</v>
      </c>
      <c r="N100" s="103" t="s">
        <v>45</v>
      </c>
      <c r="O100" s="59" t="s">
        <v>15</v>
      </c>
      <c r="P100" s="75"/>
      <c r="Q100" s="105" t="s">
        <v>47</v>
      </c>
      <c r="R100" s="36"/>
    </row>
    <row r="101" spans="1:18" ht="25.9" customHeight="1" x14ac:dyDescent="0.25">
      <c r="A101" s="439" t="s">
        <v>243</v>
      </c>
      <c r="B101" s="467" t="s">
        <v>666</v>
      </c>
      <c r="C101" s="468" t="s">
        <v>245</v>
      </c>
      <c r="D101" s="85">
        <v>1405.4</v>
      </c>
      <c r="E101" s="86"/>
      <c r="F101" s="87"/>
      <c r="G101" s="87"/>
      <c r="H101" s="87"/>
      <c r="I101" s="87"/>
      <c r="J101" s="87"/>
      <c r="K101" s="87"/>
      <c r="L101" s="88">
        <f>IF(L102&gt;0,L103/L102*1000,0)</f>
        <v>0</v>
      </c>
      <c r="M101" s="65">
        <f>IF(AND(E101&gt;0,E101&lt;&gt;"0"),L101/E101,0)</f>
        <v>0</v>
      </c>
      <c r="N101" s="66">
        <f>IF(N$1&gt;0,(N$1-M101)/N$1,0)</f>
        <v>1</v>
      </c>
      <c r="O101" s="450" t="s">
        <v>246</v>
      </c>
      <c r="P101" s="481" t="s">
        <v>42</v>
      </c>
      <c r="Q101" s="84"/>
      <c r="R101" s="36" t="s">
        <v>247</v>
      </c>
    </row>
    <row r="102" spans="1:18" x14ac:dyDescent="0.25">
      <c r="A102" s="437"/>
      <c r="B102" s="482" t="s">
        <v>248</v>
      </c>
      <c r="C102" s="473" t="s">
        <v>75</v>
      </c>
      <c r="D102" s="47" t="s">
        <v>431</v>
      </c>
      <c r="E102" s="91" t="s">
        <v>431</v>
      </c>
      <c r="F102" s="47" t="s">
        <v>431</v>
      </c>
      <c r="G102" s="47" t="s">
        <v>431</v>
      </c>
      <c r="H102" s="47" t="s">
        <v>431</v>
      </c>
      <c r="I102" s="47" t="s">
        <v>431</v>
      </c>
      <c r="J102" s="47" t="s">
        <v>431</v>
      </c>
      <c r="K102" s="47" t="s">
        <v>431</v>
      </c>
      <c r="L102" s="49"/>
      <c r="M102" s="50" t="s">
        <v>45</v>
      </c>
      <c r="N102" s="92" t="s">
        <v>45</v>
      </c>
      <c r="O102" s="464" t="s">
        <v>249</v>
      </c>
      <c r="P102" s="42"/>
      <c r="Q102" s="35" t="s">
        <v>47</v>
      </c>
      <c r="R102" s="36"/>
    </row>
    <row r="103" spans="1:18" ht="10.9" customHeight="1" x14ac:dyDescent="0.25">
      <c r="A103" s="437"/>
      <c r="B103" s="483" t="s">
        <v>250</v>
      </c>
      <c r="C103" s="473" t="s">
        <v>26</v>
      </c>
      <c r="D103" s="47" t="s">
        <v>431</v>
      </c>
      <c r="E103" s="91" t="s">
        <v>431</v>
      </c>
      <c r="F103" s="47" t="s">
        <v>431</v>
      </c>
      <c r="G103" s="47" t="s">
        <v>431</v>
      </c>
      <c r="H103" s="47" t="s">
        <v>431</v>
      </c>
      <c r="I103" s="47" t="s">
        <v>431</v>
      </c>
      <c r="J103" s="47" t="s">
        <v>431</v>
      </c>
      <c r="K103" s="47" t="s">
        <v>431</v>
      </c>
      <c r="L103" s="49"/>
      <c r="M103" s="50" t="s">
        <v>45</v>
      </c>
      <c r="N103" s="92" t="s">
        <v>45</v>
      </c>
      <c r="O103" s="464" t="s">
        <v>251</v>
      </c>
      <c r="P103" s="42"/>
      <c r="Q103" s="35" t="s">
        <v>47</v>
      </c>
      <c r="R103" s="36"/>
    </row>
    <row r="104" spans="1:18" ht="25.9" customHeight="1" x14ac:dyDescent="0.25">
      <c r="A104" s="437" t="s">
        <v>252</v>
      </c>
      <c r="B104" s="456" t="s">
        <v>667</v>
      </c>
      <c r="C104" s="472" t="s">
        <v>245</v>
      </c>
      <c r="D104" s="96">
        <v>1800.9</v>
      </c>
      <c r="E104" s="106"/>
      <c r="F104" s="107"/>
      <c r="G104" s="107"/>
      <c r="H104" s="107"/>
      <c r="I104" s="107"/>
      <c r="J104" s="107"/>
      <c r="K104" s="107"/>
      <c r="L104" s="97">
        <f>IF(L105&gt;0,L106/L105*1000,0)</f>
        <v>0</v>
      </c>
      <c r="M104" s="50">
        <f>IF(AND(E104&gt;0,E104&lt;&gt;"0"),L104/E104,0)</f>
        <v>0</v>
      </c>
      <c r="N104" s="51">
        <f>IF(N$1&gt;0,(N$1-M104)/N$1,0)</f>
        <v>1</v>
      </c>
      <c r="O104" s="485" t="s">
        <v>254</v>
      </c>
      <c r="P104" s="486" t="s">
        <v>42</v>
      </c>
      <c r="Q104" s="35"/>
      <c r="R104" s="36" t="s">
        <v>247</v>
      </c>
    </row>
    <row r="105" spans="1:18" x14ac:dyDescent="0.25">
      <c r="A105" s="437"/>
      <c r="B105" s="484" t="s">
        <v>255</v>
      </c>
      <c r="C105" s="473" t="s">
        <v>75</v>
      </c>
      <c r="D105" s="47" t="s">
        <v>431</v>
      </c>
      <c r="E105" s="91" t="s">
        <v>431</v>
      </c>
      <c r="F105" s="47" t="s">
        <v>431</v>
      </c>
      <c r="G105" s="47" t="s">
        <v>431</v>
      </c>
      <c r="H105" s="47" t="s">
        <v>431</v>
      </c>
      <c r="I105" s="47" t="s">
        <v>431</v>
      </c>
      <c r="J105" s="47" t="s">
        <v>431</v>
      </c>
      <c r="K105" s="47" t="s">
        <v>431</v>
      </c>
      <c r="L105" s="49"/>
      <c r="M105" s="50" t="s">
        <v>45</v>
      </c>
      <c r="N105" s="92" t="s">
        <v>45</v>
      </c>
      <c r="O105" s="464" t="s">
        <v>249</v>
      </c>
      <c r="P105" s="42"/>
      <c r="Q105" s="35" t="s">
        <v>47</v>
      </c>
      <c r="R105" s="36"/>
    </row>
    <row r="106" spans="1:18" ht="10.9" customHeight="1" x14ac:dyDescent="0.25">
      <c r="A106" s="440"/>
      <c r="B106" s="483" t="s">
        <v>256</v>
      </c>
      <c r="C106" s="475" t="s">
        <v>26</v>
      </c>
      <c r="D106" s="54" t="s">
        <v>431</v>
      </c>
      <c r="E106" s="102" t="s">
        <v>431</v>
      </c>
      <c r="F106" s="54" t="s">
        <v>431</v>
      </c>
      <c r="G106" s="54" t="s">
        <v>431</v>
      </c>
      <c r="H106" s="54" t="s">
        <v>431</v>
      </c>
      <c r="I106" s="54" t="s">
        <v>431</v>
      </c>
      <c r="J106" s="54" t="s">
        <v>431</v>
      </c>
      <c r="K106" s="54" t="s">
        <v>431</v>
      </c>
      <c r="L106" s="56"/>
      <c r="M106" s="57" t="s">
        <v>45</v>
      </c>
      <c r="N106" s="103" t="s">
        <v>45</v>
      </c>
      <c r="O106" s="476" t="s">
        <v>257</v>
      </c>
      <c r="P106" s="59"/>
      <c r="Q106" s="35" t="s">
        <v>47</v>
      </c>
      <c r="R106" s="36"/>
    </row>
    <row r="107" spans="1:18" ht="12.75" customHeight="1" x14ac:dyDescent="0.25">
      <c r="A107" s="439" t="s">
        <v>258</v>
      </c>
      <c r="B107" s="461" t="s">
        <v>668</v>
      </c>
      <c r="C107" s="487" t="s">
        <v>75</v>
      </c>
      <c r="D107" s="175">
        <v>76</v>
      </c>
      <c r="E107" s="120"/>
      <c r="F107" s="176"/>
      <c r="G107" s="176"/>
      <c r="H107" s="176"/>
      <c r="I107" s="176"/>
      <c r="J107" s="176"/>
      <c r="K107" s="176"/>
      <c r="L107" s="122"/>
      <c r="M107" s="65">
        <f>IF(AND(E107&gt;0,E107&lt;&gt;"0"),L107/E107,0)</f>
        <v>0</v>
      </c>
      <c r="N107" s="66">
        <f>IF(N$1&gt;0,(N$1-M107)/N$1,0)</f>
        <v>1</v>
      </c>
      <c r="O107" s="485" t="s">
        <v>260</v>
      </c>
      <c r="P107" s="488" t="s">
        <v>42</v>
      </c>
      <c r="Q107" s="178"/>
      <c r="R107" s="36" t="s">
        <v>261</v>
      </c>
    </row>
    <row r="108" spans="1:18" ht="12.75" customHeight="1" x14ac:dyDescent="0.25">
      <c r="A108" s="437" t="s">
        <v>262</v>
      </c>
      <c r="B108" s="335" t="s">
        <v>669</v>
      </c>
      <c r="C108" s="52" t="s">
        <v>75</v>
      </c>
      <c r="D108" s="47">
        <v>31</v>
      </c>
      <c r="E108" s="123"/>
      <c r="F108" s="124"/>
      <c r="G108" s="124"/>
      <c r="H108" s="124"/>
      <c r="I108" s="124"/>
      <c r="J108" s="124"/>
      <c r="K108" s="124"/>
      <c r="L108" s="49"/>
      <c r="M108" s="50">
        <f>IF(AND(E108&gt;0,E108&lt;&gt;"0"),L108/E108,0)</f>
        <v>0</v>
      </c>
      <c r="N108" s="51">
        <f>IF(N$1&gt;0,(N$1-M108)/N$1,0)</f>
        <v>1</v>
      </c>
      <c r="O108" s="42" t="s">
        <v>264</v>
      </c>
      <c r="P108" s="143" t="s">
        <v>265</v>
      </c>
      <c r="Q108" s="144">
        <v>1</v>
      </c>
      <c r="R108" s="36" t="s">
        <v>266</v>
      </c>
    </row>
    <row r="109" spans="1:18" ht="12.75" customHeight="1" x14ac:dyDescent="0.25">
      <c r="A109" s="440" t="s">
        <v>267</v>
      </c>
      <c r="B109" s="490" t="s">
        <v>670</v>
      </c>
      <c r="C109" s="491" t="s">
        <v>75</v>
      </c>
      <c r="D109" s="54">
        <v>2</v>
      </c>
      <c r="E109" s="179"/>
      <c r="F109" s="180"/>
      <c r="G109" s="180"/>
      <c r="H109" s="180"/>
      <c r="I109" s="180"/>
      <c r="J109" s="180"/>
      <c r="K109" s="180"/>
      <c r="L109" s="56"/>
      <c r="M109" s="57">
        <f>IF(AND(E109&gt;0,E109&lt;&gt;"0"),L109/E109,0)</f>
        <v>0</v>
      </c>
      <c r="N109" s="58">
        <f>IF(N$1&gt;0,(N$1-M109)/N$1,0)</f>
        <v>1</v>
      </c>
      <c r="O109" s="476" t="s">
        <v>269</v>
      </c>
      <c r="P109" s="489" t="s">
        <v>42</v>
      </c>
      <c r="Q109" s="105"/>
      <c r="R109" s="36" t="s">
        <v>270</v>
      </c>
    </row>
    <row r="110" spans="1:18" ht="25.9" customHeight="1" x14ac:dyDescent="0.25">
      <c r="A110" s="439" t="s">
        <v>271</v>
      </c>
      <c r="B110" s="467" t="s">
        <v>671</v>
      </c>
      <c r="C110" s="487" t="s">
        <v>273</v>
      </c>
      <c r="D110" s="85">
        <v>63.081532881249011</v>
      </c>
      <c r="E110" s="86">
        <v>35</v>
      </c>
      <c r="F110" s="87"/>
      <c r="G110" s="87"/>
      <c r="H110" s="87"/>
      <c r="I110" s="87"/>
      <c r="J110" s="87"/>
      <c r="K110" s="87"/>
      <c r="L110" s="88">
        <f>IF(L111&gt;0,L112/L111*100000,0)</f>
        <v>30</v>
      </c>
      <c r="M110" s="65">
        <f>IF(AND(E110&gt;0,E110&lt;&gt;"0"),L110/E110,0)</f>
        <v>0.8571428571428571</v>
      </c>
      <c r="N110" s="51">
        <f>IF(N$1&gt;0,(N$1-M110)/N$1,0)</f>
        <v>-0.71428571428571419</v>
      </c>
      <c r="O110" s="450" t="s">
        <v>274</v>
      </c>
      <c r="P110" s="495" t="s">
        <v>275</v>
      </c>
      <c r="Q110" s="84">
        <v>2</v>
      </c>
      <c r="R110" s="36" t="s">
        <v>276</v>
      </c>
    </row>
    <row r="111" spans="1:18" x14ac:dyDescent="0.25">
      <c r="A111" s="437"/>
      <c r="B111" s="492" t="s">
        <v>277</v>
      </c>
      <c r="C111" s="493" t="s">
        <v>75</v>
      </c>
      <c r="D111" s="70" t="s">
        <v>431</v>
      </c>
      <c r="E111" s="140" t="s">
        <v>431</v>
      </c>
      <c r="F111" s="70" t="s">
        <v>431</v>
      </c>
      <c r="G111" s="70" t="s">
        <v>431</v>
      </c>
      <c r="H111" s="70" t="s">
        <v>431</v>
      </c>
      <c r="I111" s="70" t="s">
        <v>431</v>
      </c>
      <c r="J111" s="70" t="s">
        <v>431</v>
      </c>
      <c r="K111" s="70" t="s">
        <v>431</v>
      </c>
      <c r="L111" s="49">
        <v>10000</v>
      </c>
      <c r="M111" s="50" t="s">
        <v>45</v>
      </c>
      <c r="N111" s="92" t="s">
        <v>45</v>
      </c>
      <c r="O111" s="464" t="s">
        <v>249</v>
      </c>
      <c r="P111" s="43"/>
      <c r="Q111" s="35" t="s">
        <v>47</v>
      </c>
      <c r="R111" s="36"/>
    </row>
    <row r="112" spans="1:18" x14ac:dyDescent="0.25">
      <c r="A112" s="437"/>
      <c r="B112" s="492" t="s">
        <v>278</v>
      </c>
      <c r="C112" s="493" t="s">
        <v>75</v>
      </c>
      <c r="D112" s="47" t="s">
        <v>431</v>
      </c>
      <c r="E112" s="91" t="s">
        <v>431</v>
      </c>
      <c r="F112" s="47" t="s">
        <v>431</v>
      </c>
      <c r="G112" s="47" t="s">
        <v>431</v>
      </c>
      <c r="H112" s="47" t="s">
        <v>431</v>
      </c>
      <c r="I112" s="47" t="s">
        <v>431</v>
      </c>
      <c r="J112" s="47" t="s">
        <v>431</v>
      </c>
      <c r="K112" s="47" t="s">
        <v>431</v>
      </c>
      <c r="L112" s="49">
        <v>3</v>
      </c>
      <c r="M112" s="50" t="s">
        <v>45</v>
      </c>
      <c r="N112" s="92" t="s">
        <v>45</v>
      </c>
      <c r="O112" s="494" t="s">
        <v>279</v>
      </c>
      <c r="P112" s="43"/>
      <c r="Q112" s="35" t="s">
        <v>47</v>
      </c>
      <c r="R112" s="36"/>
    </row>
    <row r="113" spans="1:18" x14ac:dyDescent="0.25">
      <c r="A113" s="437" t="s">
        <v>280</v>
      </c>
      <c r="B113" s="456" t="s">
        <v>672</v>
      </c>
      <c r="C113" s="496" t="s">
        <v>98</v>
      </c>
      <c r="D113" s="96">
        <v>71.400000000000006</v>
      </c>
      <c r="E113" s="106">
        <v>20</v>
      </c>
      <c r="F113" s="107"/>
      <c r="G113" s="107"/>
      <c r="H113" s="107"/>
      <c r="I113" s="107"/>
      <c r="J113" s="107"/>
      <c r="K113" s="107"/>
      <c r="L113" s="97">
        <f>IF(L114&gt;0,L115/L114*100,0)</f>
        <v>0.15</v>
      </c>
      <c r="M113" s="50">
        <f>IF(AND(E113&gt;0,E113&lt;&gt;"0"),L113/E113,0)</f>
        <v>7.4999999999999997E-3</v>
      </c>
      <c r="N113" s="51">
        <f>IF(N$1&gt;0,(N$1-M113)/N$1,0)</f>
        <v>0.98499999999999999</v>
      </c>
      <c r="O113" s="450" t="s">
        <v>282</v>
      </c>
      <c r="P113" s="495" t="s">
        <v>275</v>
      </c>
      <c r="Q113" s="35"/>
      <c r="R113" s="36" t="s">
        <v>98</v>
      </c>
    </row>
    <row r="114" spans="1:18" x14ac:dyDescent="0.25">
      <c r="A114" s="437"/>
      <c r="B114" s="363" t="s">
        <v>673</v>
      </c>
      <c r="C114" s="473" t="s">
        <v>75</v>
      </c>
      <c r="D114" s="47" t="s">
        <v>431</v>
      </c>
      <c r="E114" s="91" t="s">
        <v>431</v>
      </c>
      <c r="F114" s="47" t="s">
        <v>431</v>
      </c>
      <c r="G114" s="47" t="s">
        <v>431</v>
      </c>
      <c r="H114" s="47" t="s">
        <v>431</v>
      </c>
      <c r="I114" s="47" t="s">
        <v>431</v>
      </c>
      <c r="J114" s="47" t="s">
        <v>431</v>
      </c>
      <c r="K114" s="47" t="s">
        <v>431</v>
      </c>
      <c r="L114" s="127">
        <f>L111</f>
        <v>10000</v>
      </c>
      <c r="M114" s="50" t="s">
        <v>45</v>
      </c>
      <c r="N114" s="92" t="s">
        <v>45</v>
      </c>
      <c r="O114" s="141" t="s">
        <v>249</v>
      </c>
      <c r="P114" s="43"/>
      <c r="Q114" s="35" t="s">
        <v>47</v>
      </c>
      <c r="R114" s="36"/>
    </row>
    <row r="115" spans="1:18" x14ac:dyDescent="0.25">
      <c r="A115" s="437"/>
      <c r="B115" s="492" t="s">
        <v>284</v>
      </c>
      <c r="C115" s="473" t="s">
        <v>75</v>
      </c>
      <c r="D115" s="47" t="s">
        <v>431</v>
      </c>
      <c r="E115" s="91" t="s">
        <v>431</v>
      </c>
      <c r="F115" s="47" t="s">
        <v>431</v>
      </c>
      <c r="G115" s="47" t="s">
        <v>431</v>
      </c>
      <c r="H115" s="47" t="s">
        <v>431</v>
      </c>
      <c r="I115" s="47" t="s">
        <v>431</v>
      </c>
      <c r="J115" s="47" t="s">
        <v>431</v>
      </c>
      <c r="K115" s="47" t="s">
        <v>431</v>
      </c>
      <c r="L115" s="49">
        <v>15</v>
      </c>
      <c r="M115" s="50" t="s">
        <v>45</v>
      </c>
      <c r="N115" s="92" t="s">
        <v>45</v>
      </c>
      <c r="O115" s="464" t="s">
        <v>285</v>
      </c>
      <c r="P115" s="43"/>
      <c r="Q115" s="35" t="s">
        <v>47</v>
      </c>
      <c r="R115" s="36"/>
    </row>
    <row r="116" spans="1:18" x14ac:dyDescent="0.25">
      <c r="A116" s="437" t="s">
        <v>286</v>
      </c>
      <c r="B116" s="321" t="s">
        <v>674</v>
      </c>
      <c r="C116" s="52" t="s">
        <v>98</v>
      </c>
      <c r="D116" s="96">
        <v>66.7</v>
      </c>
      <c r="E116" s="106">
        <v>15</v>
      </c>
      <c r="F116" s="107"/>
      <c r="G116" s="107"/>
      <c r="H116" s="107"/>
      <c r="I116" s="107"/>
      <c r="J116" s="107"/>
      <c r="K116" s="107"/>
      <c r="L116" s="97">
        <f>IF(L117&gt;0,L118/L117*100,0)</f>
        <v>33.333333333333329</v>
      </c>
      <c r="M116" s="50">
        <f>IF(AND(E116&gt;0,E116&lt;&gt;"0"),L116/E116,0)</f>
        <v>2.2222222222222219</v>
      </c>
      <c r="N116" s="51">
        <f>IF(N$1&gt;0,(N$1-M116)/N$1,0)</f>
        <v>-3.4444444444444442</v>
      </c>
      <c r="O116" s="142" t="s">
        <v>675</v>
      </c>
      <c r="P116" s="143" t="s">
        <v>289</v>
      </c>
      <c r="Q116" s="144">
        <v>2</v>
      </c>
      <c r="R116" s="36" t="s">
        <v>98</v>
      </c>
    </row>
    <row r="117" spans="1:18" ht="18.75" customHeight="1" x14ac:dyDescent="0.25">
      <c r="A117" s="437"/>
      <c r="B117" s="363" t="s">
        <v>676</v>
      </c>
      <c r="C117" s="90" t="s">
        <v>75</v>
      </c>
      <c r="D117" s="47" t="s">
        <v>431</v>
      </c>
      <c r="E117" s="91" t="s">
        <v>431</v>
      </c>
      <c r="F117" s="47" t="s">
        <v>431</v>
      </c>
      <c r="G117" s="47" t="s">
        <v>431</v>
      </c>
      <c r="H117" s="47" t="s">
        <v>431</v>
      </c>
      <c r="I117" s="47" t="s">
        <v>431</v>
      </c>
      <c r="J117" s="47" t="s">
        <v>431</v>
      </c>
      <c r="K117" s="47" t="s">
        <v>431</v>
      </c>
      <c r="L117" s="127">
        <f>L112</f>
        <v>3</v>
      </c>
      <c r="M117" s="50" t="s">
        <v>45</v>
      </c>
      <c r="N117" s="92" t="s">
        <v>45</v>
      </c>
      <c r="O117" s="145" t="s">
        <v>677</v>
      </c>
      <c r="P117" s="43"/>
      <c r="Q117" s="35" t="s">
        <v>47</v>
      </c>
      <c r="R117" s="36"/>
    </row>
    <row r="118" spans="1:18" ht="10.9" customHeight="1" x14ac:dyDescent="0.25">
      <c r="A118" s="440"/>
      <c r="B118" s="364" t="s">
        <v>292</v>
      </c>
      <c r="C118" s="101" t="s">
        <v>75</v>
      </c>
      <c r="D118" s="54" t="s">
        <v>431</v>
      </c>
      <c r="E118" s="102" t="s">
        <v>431</v>
      </c>
      <c r="F118" s="54" t="s">
        <v>431</v>
      </c>
      <c r="G118" s="54" t="s">
        <v>431</v>
      </c>
      <c r="H118" s="54" t="s">
        <v>431</v>
      </c>
      <c r="I118" s="54" t="s">
        <v>431</v>
      </c>
      <c r="J118" s="54" t="s">
        <v>431</v>
      </c>
      <c r="K118" s="54" t="s">
        <v>431</v>
      </c>
      <c r="L118" s="56">
        <v>1</v>
      </c>
      <c r="M118" s="57" t="s">
        <v>45</v>
      </c>
      <c r="N118" s="103" t="s">
        <v>45</v>
      </c>
      <c r="O118" s="146" t="s">
        <v>675</v>
      </c>
      <c r="P118" s="59"/>
      <c r="Q118" s="105" t="s">
        <v>47</v>
      </c>
      <c r="R118" s="36"/>
    </row>
    <row r="119" spans="1:18" ht="15.75" customHeight="1" x14ac:dyDescent="0.25">
      <c r="A119" s="439" t="s">
        <v>294</v>
      </c>
      <c r="B119" s="320" t="s">
        <v>678</v>
      </c>
      <c r="C119" s="138" t="s">
        <v>75</v>
      </c>
      <c r="D119" s="85" t="s">
        <v>619</v>
      </c>
      <c r="E119" s="147"/>
      <c r="F119" s="148"/>
      <c r="G119" s="148"/>
      <c r="H119" s="148"/>
      <c r="I119" s="148"/>
      <c r="J119" s="148"/>
      <c r="K119" s="148"/>
      <c r="L119" s="122"/>
      <c r="M119" s="149" t="str">
        <f>IF(L119&gt;0,"*","")</f>
        <v/>
      </c>
      <c r="N119" s="51" t="str">
        <f t="shared" ref="N119:N124" si="10">IF(N$1&gt;0,(N$1-M119)/N$1,0)</f>
        <v>0</v>
      </c>
      <c r="O119" s="556" t="s">
        <v>296</v>
      </c>
      <c r="P119" s="68" t="s">
        <v>297</v>
      </c>
      <c r="Q119" s="84">
        <v>1</v>
      </c>
      <c r="R119" s="36" t="s">
        <v>298</v>
      </c>
    </row>
    <row r="120" spans="1:18" ht="15.75" customHeight="1" x14ac:dyDescent="0.25">
      <c r="A120" s="437" t="s">
        <v>299</v>
      </c>
      <c r="B120" s="321" t="s">
        <v>679</v>
      </c>
      <c r="C120" s="138" t="s">
        <v>75</v>
      </c>
      <c r="D120" s="96" t="s">
        <v>619</v>
      </c>
      <c r="E120" s="48"/>
      <c r="F120" s="150"/>
      <c r="G120" s="150"/>
      <c r="H120" s="150"/>
      <c r="I120" s="150"/>
      <c r="J120" s="150"/>
      <c r="K120" s="150"/>
      <c r="L120" s="49"/>
      <c r="M120" s="151" t="str">
        <f>IF(L120&gt;0,"*","")</f>
        <v/>
      </c>
      <c r="N120" s="51" t="str">
        <f t="shared" si="10"/>
        <v>0</v>
      </c>
      <c r="O120" s="556" t="s">
        <v>296</v>
      </c>
      <c r="P120" s="68" t="s">
        <v>297</v>
      </c>
      <c r="Q120" s="84">
        <v>1</v>
      </c>
      <c r="R120" s="36" t="s">
        <v>276</v>
      </c>
    </row>
    <row r="121" spans="1:18" ht="15.75" customHeight="1" x14ac:dyDescent="0.25">
      <c r="A121" s="437" t="s">
        <v>301</v>
      </c>
      <c r="B121" s="321" t="s">
        <v>680</v>
      </c>
      <c r="C121" s="138" t="s">
        <v>75</v>
      </c>
      <c r="D121" s="96" t="s">
        <v>619</v>
      </c>
      <c r="E121" s="48"/>
      <c r="F121" s="150"/>
      <c r="G121" s="150"/>
      <c r="H121" s="150"/>
      <c r="I121" s="150"/>
      <c r="J121" s="150"/>
      <c r="K121" s="150"/>
      <c r="L121" s="49"/>
      <c r="M121" s="151" t="str">
        <f>IF(L121&gt;0,"*","")</f>
        <v/>
      </c>
      <c r="N121" s="51" t="str">
        <f t="shared" si="10"/>
        <v>0</v>
      </c>
      <c r="O121" s="556" t="s">
        <v>296</v>
      </c>
      <c r="P121" s="68" t="s">
        <v>297</v>
      </c>
      <c r="Q121" s="84">
        <v>1</v>
      </c>
      <c r="R121" s="36" t="s">
        <v>276</v>
      </c>
    </row>
    <row r="122" spans="1:18" ht="15.75" customHeight="1" x14ac:dyDescent="0.25">
      <c r="A122" s="437" t="s">
        <v>303</v>
      </c>
      <c r="B122" s="321" t="s">
        <v>681</v>
      </c>
      <c r="C122" s="138" t="s">
        <v>75</v>
      </c>
      <c r="D122" s="96" t="s">
        <v>619</v>
      </c>
      <c r="E122" s="48"/>
      <c r="F122" s="150"/>
      <c r="G122" s="150"/>
      <c r="H122" s="150"/>
      <c r="I122" s="150"/>
      <c r="J122" s="150"/>
      <c r="K122" s="150"/>
      <c r="L122" s="49"/>
      <c r="M122" s="151" t="str">
        <f>IF(L122&gt;0,"*","")</f>
        <v/>
      </c>
      <c r="N122" s="51" t="str">
        <f t="shared" si="10"/>
        <v>0</v>
      </c>
      <c r="O122" s="556" t="s">
        <v>296</v>
      </c>
      <c r="P122" s="68" t="s">
        <v>297</v>
      </c>
      <c r="Q122" s="84">
        <v>1</v>
      </c>
      <c r="R122" s="36" t="s">
        <v>276</v>
      </c>
    </row>
    <row r="123" spans="1:18" ht="15.75" customHeight="1" x14ac:dyDescent="0.25">
      <c r="A123" s="440" t="s">
        <v>305</v>
      </c>
      <c r="B123" s="322" t="s">
        <v>682</v>
      </c>
      <c r="C123" s="152" t="s">
        <v>75</v>
      </c>
      <c r="D123" s="153" t="s">
        <v>619</v>
      </c>
      <c r="E123" s="55"/>
      <c r="F123" s="154"/>
      <c r="G123" s="154"/>
      <c r="H123" s="154"/>
      <c r="I123" s="154"/>
      <c r="J123" s="154"/>
      <c r="K123" s="154"/>
      <c r="L123" s="56"/>
      <c r="M123" s="155" t="str">
        <f>IF(L123&gt;0,"*","")</f>
        <v/>
      </c>
      <c r="N123" s="58" t="str">
        <f t="shared" si="10"/>
        <v>0</v>
      </c>
      <c r="O123" s="59" t="s">
        <v>296</v>
      </c>
      <c r="P123" s="59" t="s">
        <v>297</v>
      </c>
      <c r="Q123" s="105">
        <v>1</v>
      </c>
      <c r="R123" s="36" t="s">
        <v>276</v>
      </c>
    </row>
    <row r="124" spans="1:18" ht="19.5" customHeight="1" x14ac:dyDescent="0.25">
      <c r="A124" s="439" t="s">
        <v>307</v>
      </c>
      <c r="B124" s="321" t="s">
        <v>683</v>
      </c>
      <c r="C124" s="162" t="s">
        <v>98</v>
      </c>
      <c r="D124" s="96">
        <v>66.7</v>
      </c>
      <c r="E124" s="106">
        <v>96</v>
      </c>
      <c r="F124" s="107"/>
      <c r="G124" s="107"/>
      <c r="H124" s="107"/>
      <c r="I124" s="107"/>
      <c r="J124" s="107"/>
      <c r="K124" s="107"/>
      <c r="L124" s="97">
        <f>IF(L125&gt;0,L126/L125*100,0)</f>
        <v>90</v>
      </c>
      <c r="M124" s="50">
        <f>IF(AND(E124&gt;0,E124&lt;&gt;"0"),L124/E124,0)</f>
        <v>0.9375</v>
      </c>
      <c r="N124" s="51">
        <f t="shared" si="10"/>
        <v>-0.875</v>
      </c>
      <c r="O124" s="225" t="s">
        <v>309</v>
      </c>
      <c r="P124" s="177" t="s">
        <v>310</v>
      </c>
      <c r="Q124" s="178">
        <v>2</v>
      </c>
      <c r="R124" s="36" t="s">
        <v>98</v>
      </c>
    </row>
    <row r="125" spans="1:18" ht="14.25" customHeight="1" x14ac:dyDescent="0.25">
      <c r="A125" s="437"/>
      <c r="B125" s="365" t="s">
        <v>311</v>
      </c>
      <c r="C125" s="90" t="s">
        <v>75</v>
      </c>
      <c r="D125" s="47" t="s">
        <v>431</v>
      </c>
      <c r="E125" s="91" t="s">
        <v>431</v>
      </c>
      <c r="F125" s="47" t="s">
        <v>431</v>
      </c>
      <c r="G125" s="47" t="s">
        <v>431</v>
      </c>
      <c r="H125" s="47" t="s">
        <v>431</v>
      </c>
      <c r="I125" s="47" t="s">
        <v>431</v>
      </c>
      <c r="J125" s="47" t="s">
        <v>431</v>
      </c>
      <c r="K125" s="47" t="s">
        <v>431</v>
      </c>
      <c r="L125" s="49">
        <v>10</v>
      </c>
      <c r="M125" s="50" t="s">
        <v>45</v>
      </c>
      <c r="N125" s="92" t="s">
        <v>45</v>
      </c>
      <c r="O125" s="780" t="s">
        <v>312</v>
      </c>
      <c r="P125" s="43"/>
      <c r="Q125" s="35" t="s">
        <v>47</v>
      </c>
      <c r="R125" s="36"/>
    </row>
    <row r="126" spans="1:18" ht="10.9" customHeight="1" x14ac:dyDescent="0.25">
      <c r="A126" s="437"/>
      <c r="B126" s="365" t="s">
        <v>313</v>
      </c>
      <c r="C126" s="90" t="s">
        <v>75</v>
      </c>
      <c r="D126" s="47" t="s">
        <v>431</v>
      </c>
      <c r="E126" s="91" t="s">
        <v>431</v>
      </c>
      <c r="F126" s="47" t="s">
        <v>431</v>
      </c>
      <c r="G126" s="47" t="s">
        <v>431</v>
      </c>
      <c r="H126" s="47" t="s">
        <v>431</v>
      </c>
      <c r="I126" s="47" t="s">
        <v>431</v>
      </c>
      <c r="J126" s="47" t="s">
        <v>431</v>
      </c>
      <c r="K126" s="47" t="s">
        <v>431</v>
      </c>
      <c r="L126" s="49">
        <v>9</v>
      </c>
      <c r="M126" s="50" t="s">
        <v>45</v>
      </c>
      <c r="N126" s="92" t="s">
        <v>45</v>
      </c>
      <c r="O126" s="781"/>
      <c r="P126" s="59"/>
      <c r="Q126" s="105" t="s">
        <v>47</v>
      </c>
      <c r="R126" s="36"/>
    </row>
    <row r="127" spans="1:18" ht="21" customHeight="1" x14ac:dyDescent="0.25">
      <c r="A127" s="437" t="s">
        <v>314</v>
      </c>
      <c r="B127" s="448" t="s">
        <v>684</v>
      </c>
      <c r="C127" s="162" t="s">
        <v>98</v>
      </c>
      <c r="D127" s="96">
        <v>66.7</v>
      </c>
      <c r="E127" s="106">
        <v>35</v>
      </c>
      <c r="F127" s="107"/>
      <c r="G127" s="107"/>
      <c r="H127" s="107"/>
      <c r="I127" s="107"/>
      <c r="J127" s="107"/>
      <c r="K127" s="107"/>
      <c r="L127" s="97">
        <f>IF(L126&gt;0,L128/L126*100,0)</f>
        <v>33.333333333333329</v>
      </c>
      <c r="M127" s="50">
        <f>IF(AND(E127&gt;0,E127&lt;&gt;"0"),L127/E127,0)</f>
        <v>0.95238095238095222</v>
      </c>
      <c r="N127" s="51">
        <f>IF(N$1&gt;0,(N$1-M127)/N$1,0)</f>
        <v>-0.90476190476190443</v>
      </c>
      <c r="O127" s="125" t="s">
        <v>316</v>
      </c>
      <c r="P127" s="177" t="s">
        <v>310</v>
      </c>
      <c r="Q127" s="178">
        <v>2</v>
      </c>
      <c r="R127" s="36" t="s">
        <v>98</v>
      </c>
    </row>
    <row r="128" spans="1:18" ht="14.25" customHeight="1" x14ac:dyDescent="0.25">
      <c r="A128" s="440"/>
      <c r="B128" s="379" t="s">
        <v>317</v>
      </c>
      <c r="C128" s="101" t="s">
        <v>75</v>
      </c>
      <c r="D128" s="54" t="s">
        <v>431</v>
      </c>
      <c r="E128" s="102" t="s">
        <v>431</v>
      </c>
      <c r="F128" s="54" t="s">
        <v>431</v>
      </c>
      <c r="G128" s="54" t="s">
        <v>431</v>
      </c>
      <c r="H128" s="54" t="s">
        <v>431</v>
      </c>
      <c r="I128" s="54" t="s">
        <v>431</v>
      </c>
      <c r="J128" s="54" t="s">
        <v>431</v>
      </c>
      <c r="K128" s="54" t="s">
        <v>431</v>
      </c>
      <c r="L128" s="56">
        <v>3</v>
      </c>
      <c r="M128" s="57" t="s">
        <v>45</v>
      </c>
      <c r="N128" s="103" t="s">
        <v>45</v>
      </c>
      <c r="O128" s="59" t="s">
        <v>318</v>
      </c>
      <c r="P128" s="43"/>
      <c r="Q128" s="35" t="s">
        <v>47</v>
      </c>
      <c r="R128" s="36"/>
    </row>
    <row r="129" spans="1:18" s="230" customFormat="1" ht="10.9" customHeight="1" x14ac:dyDescent="0.2">
      <c r="A129" s="441" t="s">
        <v>319</v>
      </c>
      <c r="B129" s="456" t="s">
        <v>685</v>
      </c>
      <c r="C129" s="496" t="s">
        <v>98</v>
      </c>
      <c r="D129" s="96" t="s">
        <v>619</v>
      </c>
      <c r="E129" s="106">
        <v>1.5</v>
      </c>
      <c r="F129" s="107"/>
      <c r="G129" s="107"/>
      <c r="H129" s="107"/>
      <c r="I129" s="107"/>
      <c r="J129" s="107"/>
      <c r="K129" s="107"/>
      <c r="L129" s="97">
        <f>IF(L130&gt;0,L131/L130*100,0)</f>
        <v>2</v>
      </c>
      <c r="M129" s="50">
        <f>IF(E129&gt;0,L129/E129,"*")</f>
        <v>1.333333333333333</v>
      </c>
      <c r="N129" s="51">
        <f>IF(N$1&gt;0,(N$1-M129)/N$1,0)</f>
        <v>-1.666666666666667</v>
      </c>
      <c r="O129" s="464" t="s">
        <v>321</v>
      </c>
      <c r="P129" s="477" t="s">
        <v>322</v>
      </c>
      <c r="Q129" s="84"/>
      <c r="R129" s="229" t="s">
        <v>98</v>
      </c>
    </row>
    <row r="130" spans="1:18" s="230" customFormat="1" ht="11.25" x14ac:dyDescent="0.2">
      <c r="A130" s="442"/>
      <c r="B130" s="497" t="s">
        <v>323</v>
      </c>
      <c r="C130" s="473" t="s">
        <v>75</v>
      </c>
      <c r="D130" s="47" t="s">
        <v>431</v>
      </c>
      <c r="E130" s="91" t="s">
        <v>431</v>
      </c>
      <c r="F130" s="47" t="s">
        <v>431</v>
      </c>
      <c r="G130" s="47" t="s">
        <v>431</v>
      </c>
      <c r="H130" s="47" t="s">
        <v>431</v>
      </c>
      <c r="I130" s="47" t="s">
        <v>431</v>
      </c>
      <c r="J130" s="47" t="s">
        <v>431</v>
      </c>
      <c r="K130" s="47" t="s">
        <v>431</v>
      </c>
      <c r="L130" s="49">
        <v>100</v>
      </c>
      <c r="M130" s="50" t="s">
        <v>45</v>
      </c>
      <c r="N130" s="92" t="s">
        <v>45</v>
      </c>
      <c r="O130" s="464" t="s">
        <v>324</v>
      </c>
      <c r="P130" s="43"/>
      <c r="Q130" s="35" t="s">
        <v>47</v>
      </c>
      <c r="R130" s="229"/>
    </row>
    <row r="131" spans="1:18" s="230" customFormat="1" ht="10.9" customHeight="1" x14ac:dyDescent="0.2">
      <c r="A131" s="442"/>
      <c r="B131" s="498" t="s">
        <v>325</v>
      </c>
      <c r="C131" s="473" t="s">
        <v>75</v>
      </c>
      <c r="D131" s="47" t="s">
        <v>431</v>
      </c>
      <c r="E131" s="91" t="s">
        <v>431</v>
      </c>
      <c r="F131" s="47" t="s">
        <v>431</v>
      </c>
      <c r="G131" s="47" t="s">
        <v>431</v>
      </c>
      <c r="H131" s="47" t="s">
        <v>431</v>
      </c>
      <c r="I131" s="47" t="s">
        <v>431</v>
      </c>
      <c r="J131" s="47" t="s">
        <v>431</v>
      </c>
      <c r="K131" s="47" t="s">
        <v>431</v>
      </c>
      <c r="L131" s="49">
        <v>2</v>
      </c>
      <c r="M131" s="50" t="s">
        <v>45</v>
      </c>
      <c r="N131" s="92" t="s">
        <v>45</v>
      </c>
      <c r="O131" s="464" t="s">
        <v>326</v>
      </c>
      <c r="P131" s="59"/>
      <c r="Q131" s="105" t="s">
        <v>47</v>
      </c>
      <c r="R131" s="229"/>
    </row>
    <row r="132" spans="1:18" s="230" customFormat="1" ht="15" customHeight="1" x14ac:dyDescent="0.2">
      <c r="A132" s="442" t="s">
        <v>327</v>
      </c>
      <c r="B132" s="499" t="s">
        <v>686</v>
      </c>
      <c r="C132" s="496" t="s">
        <v>98</v>
      </c>
      <c r="D132" s="96" t="s">
        <v>619</v>
      </c>
      <c r="E132" s="106">
        <v>20</v>
      </c>
      <c r="F132" s="107"/>
      <c r="G132" s="107"/>
      <c r="H132" s="107"/>
      <c r="I132" s="107"/>
      <c r="J132" s="107"/>
      <c r="K132" s="107"/>
      <c r="L132" s="97">
        <f>IF(L133&gt;0,L134/L133*100,0)</f>
        <v>10</v>
      </c>
      <c r="M132" s="50">
        <f>IF(E132&gt;0,L132/E132,"*")</f>
        <v>0.5</v>
      </c>
      <c r="N132" s="51">
        <f>IF(N$1&gt;0,(N$1-M132)/N$1,0)</f>
        <v>0</v>
      </c>
      <c r="O132" s="460" t="s">
        <v>329</v>
      </c>
      <c r="P132" s="477" t="s">
        <v>330</v>
      </c>
      <c r="Q132" s="84"/>
      <c r="R132" s="229" t="s">
        <v>98</v>
      </c>
    </row>
    <row r="133" spans="1:18" s="230" customFormat="1" ht="11.25" x14ac:dyDescent="0.2">
      <c r="A133" s="442"/>
      <c r="B133" s="492" t="s">
        <v>331</v>
      </c>
      <c r="C133" s="473" t="s">
        <v>75</v>
      </c>
      <c r="D133" s="47" t="s">
        <v>431</v>
      </c>
      <c r="E133" s="91" t="s">
        <v>431</v>
      </c>
      <c r="F133" s="47" t="s">
        <v>431</v>
      </c>
      <c r="G133" s="47" t="s">
        <v>431</v>
      </c>
      <c r="H133" s="47" t="s">
        <v>431</v>
      </c>
      <c r="I133" s="47" t="s">
        <v>431</v>
      </c>
      <c r="J133" s="47" t="s">
        <v>431</v>
      </c>
      <c r="K133" s="47" t="s">
        <v>431</v>
      </c>
      <c r="L133" s="49">
        <v>50</v>
      </c>
      <c r="M133" s="50" t="s">
        <v>45</v>
      </c>
      <c r="N133" s="92" t="s">
        <v>45</v>
      </c>
      <c r="O133" s="464" t="s">
        <v>332</v>
      </c>
      <c r="P133" s="43"/>
      <c r="Q133" s="35" t="s">
        <v>47</v>
      </c>
      <c r="R133" s="229"/>
    </row>
    <row r="134" spans="1:18" s="230" customFormat="1" ht="10.9" customHeight="1" x14ac:dyDescent="0.2">
      <c r="A134" s="443"/>
      <c r="B134" s="500" t="s">
        <v>325</v>
      </c>
      <c r="C134" s="475" t="s">
        <v>75</v>
      </c>
      <c r="D134" s="54" t="s">
        <v>431</v>
      </c>
      <c r="E134" s="102" t="s">
        <v>431</v>
      </c>
      <c r="F134" s="54" t="s">
        <v>431</v>
      </c>
      <c r="G134" s="54" t="s">
        <v>431</v>
      </c>
      <c r="H134" s="54" t="s">
        <v>431</v>
      </c>
      <c r="I134" s="54" t="s">
        <v>431</v>
      </c>
      <c r="J134" s="54" t="s">
        <v>431</v>
      </c>
      <c r="K134" s="54" t="s">
        <v>431</v>
      </c>
      <c r="L134" s="56">
        <v>5</v>
      </c>
      <c r="M134" s="57" t="s">
        <v>45</v>
      </c>
      <c r="N134" s="103" t="s">
        <v>45</v>
      </c>
      <c r="O134" s="234" t="s">
        <v>333</v>
      </c>
      <c r="P134" s="59"/>
      <c r="Q134" s="105" t="s">
        <v>47</v>
      </c>
      <c r="R134" s="229"/>
    </row>
    <row r="135" spans="1:18" s="230" customFormat="1" ht="12" customHeight="1" x14ac:dyDescent="0.2">
      <c r="A135" s="441" t="s">
        <v>334</v>
      </c>
      <c r="B135" s="467" t="s">
        <v>687</v>
      </c>
      <c r="C135" s="487" t="s">
        <v>75</v>
      </c>
      <c r="D135" s="85">
        <v>7.8512396694214877</v>
      </c>
      <c r="E135" s="49">
        <v>8</v>
      </c>
      <c r="F135" s="49">
        <v>2</v>
      </c>
      <c r="G135" s="49">
        <v>2</v>
      </c>
      <c r="H135" s="49">
        <v>2</v>
      </c>
      <c r="I135" s="49">
        <v>2</v>
      </c>
      <c r="J135" s="49">
        <v>2</v>
      </c>
      <c r="K135" s="49">
        <v>2</v>
      </c>
      <c r="L135" s="49">
        <v>2</v>
      </c>
      <c r="M135" s="50">
        <f>IF(AND(E135&gt;0,E135&lt;&gt;"0"),L135/E135,0)</f>
        <v>0.25</v>
      </c>
      <c r="N135" s="66">
        <f>IF(N$1&gt;0,(N$1-M135)/N$1,0)</f>
        <v>0.5</v>
      </c>
      <c r="O135" s="485" t="s">
        <v>336</v>
      </c>
      <c r="P135" s="477" t="s">
        <v>330</v>
      </c>
      <c r="Q135" s="84"/>
      <c r="R135" s="229" t="s">
        <v>337</v>
      </c>
    </row>
    <row r="136" spans="1:18" s="230" customFormat="1" ht="12" customHeight="1" x14ac:dyDescent="0.2">
      <c r="A136" s="442"/>
      <c r="B136" s="492" t="s">
        <v>338</v>
      </c>
      <c r="C136" s="473" t="s">
        <v>75</v>
      </c>
      <c r="D136" s="47" t="s">
        <v>431</v>
      </c>
      <c r="E136" s="91" t="s">
        <v>431</v>
      </c>
      <c r="F136" s="47" t="s">
        <v>431</v>
      </c>
      <c r="G136" s="47" t="s">
        <v>431</v>
      </c>
      <c r="H136" s="47" t="s">
        <v>431</v>
      </c>
      <c r="I136" s="47" t="s">
        <v>431</v>
      </c>
      <c r="J136" s="47" t="s">
        <v>431</v>
      </c>
      <c r="K136" s="47" t="s">
        <v>431</v>
      </c>
      <c r="L136" s="49">
        <v>10</v>
      </c>
      <c r="M136" s="50" t="s">
        <v>45</v>
      </c>
      <c r="N136" s="92" t="s">
        <v>45</v>
      </c>
      <c r="O136" s="464" t="s">
        <v>339</v>
      </c>
      <c r="P136" s="43"/>
      <c r="Q136" s="35" t="s">
        <v>47</v>
      </c>
      <c r="R136" s="229"/>
    </row>
    <row r="137" spans="1:18" s="230" customFormat="1" ht="15" customHeight="1" x14ac:dyDescent="0.2">
      <c r="A137" s="442"/>
      <c r="B137" s="492" t="s">
        <v>340</v>
      </c>
      <c r="C137" s="496" t="s">
        <v>341</v>
      </c>
      <c r="D137" s="47" t="s">
        <v>431</v>
      </c>
      <c r="E137" s="91" t="s">
        <v>431</v>
      </c>
      <c r="F137" s="49">
        <v>2</v>
      </c>
      <c r="G137" s="49">
        <v>2</v>
      </c>
      <c r="H137" s="49">
        <v>2</v>
      </c>
      <c r="I137" s="49">
        <v>2</v>
      </c>
      <c r="J137" s="49">
        <v>2</v>
      </c>
      <c r="K137" s="49">
        <v>2</v>
      </c>
      <c r="L137" s="555">
        <f>IF(L136&gt;0,L135/L136*100,0)</f>
        <v>20</v>
      </c>
      <c r="M137" s="50" t="s">
        <v>45</v>
      </c>
      <c r="N137" s="92" t="s">
        <v>45</v>
      </c>
      <c r="O137" s="464" t="s">
        <v>342</v>
      </c>
      <c r="P137" s="43"/>
      <c r="Q137" s="35" t="s">
        <v>47</v>
      </c>
      <c r="R137" s="229"/>
    </row>
    <row r="138" spans="1:18" s="230" customFormat="1" ht="14.25" customHeight="1" x14ac:dyDescent="0.2">
      <c r="A138" s="442" t="s">
        <v>343</v>
      </c>
      <c r="B138" s="456" t="s">
        <v>688</v>
      </c>
      <c r="C138" s="487" t="s">
        <v>75</v>
      </c>
      <c r="D138" s="96">
        <v>7.0247933884297522</v>
      </c>
      <c r="E138" s="49">
        <v>6</v>
      </c>
      <c r="F138" s="49">
        <v>8</v>
      </c>
      <c r="G138" s="49">
        <v>8</v>
      </c>
      <c r="H138" s="49">
        <v>8</v>
      </c>
      <c r="I138" s="49">
        <v>8</v>
      </c>
      <c r="J138" s="49">
        <v>8</v>
      </c>
      <c r="K138" s="49">
        <v>8</v>
      </c>
      <c r="L138" s="49">
        <v>4</v>
      </c>
      <c r="M138" s="50">
        <f>IF(AND(E138&gt;0,E138&lt;&gt;"0"),L138/E138,0)</f>
        <v>0.66666666666666663</v>
      </c>
      <c r="N138" s="51">
        <f>IF(N$1&gt;0,(N$1-M138)/N$1,0)</f>
        <v>-0.33333333333333331</v>
      </c>
      <c r="O138" s="464" t="s">
        <v>345</v>
      </c>
      <c r="P138" s="477" t="s">
        <v>330</v>
      </c>
      <c r="Q138" s="84"/>
      <c r="R138" s="229" t="s">
        <v>337</v>
      </c>
    </row>
    <row r="139" spans="1:18" s="230" customFormat="1" ht="15.75" customHeight="1" x14ac:dyDescent="0.2">
      <c r="A139" s="443"/>
      <c r="B139" s="501" t="s">
        <v>346</v>
      </c>
      <c r="C139" s="496" t="s">
        <v>347</v>
      </c>
      <c r="D139" s="54" t="s">
        <v>431</v>
      </c>
      <c r="E139" s="102" t="s">
        <v>431</v>
      </c>
      <c r="F139" s="54" t="s">
        <v>431</v>
      </c>
      <c r="G139" s="54" t="s">
        <v>431</v>
      </c>
      <c r="H139" s="54" t="s">
        <v>431</v>
      </c>
      <c r="I139" s="54" t="s">
        <v>431</v>
      </c>
      <c r="J139" s="54" t="s">
        <v>431</v>
      </c>
      <c r="K139" s="54" t="s">
        <v>431</v>
      </c>
      <c r="L139" s="242">
        <f>IF(L$136&gt;0,L138/L$136*100,0)</f>
        <v>40</v>
      </c>
      <c r="M139" s="57" t="s">
        <v>45</v>
      </c>
      <c r="N139" s="103" t="s">
        <v>45</v>
      </c>
      <c r="O139" s="476" t="s">
        <v>348</v>
      </c>
      <c r="P139" s="43"/>
      <c r="Q139" s="35" t="s">
        <v>47</v>
      </c>
      <c r="R139" s="229"/>
    </row>
    <row r="140" spans="1:18" s="230" customFormat="1" ht="25.9" customHeight="1" x14ac:dyDescent="0.2">
      <c r="A140" s="441" t="s">
        <v>349</v>
      </c>
      <c r="B140" s="467" t="s">
        <v>689</v>
      </c>
      <c r="C140" s="496" t="s">
        <v>352</v>
      </c>
      <c r="D140" s="85">
        <v>7.8838174273858916</v>
      </c>
      <c r="E140" s="86"/>
      <c r="F140" s="87"/>
      <c r="G140" s="87"/>
      <c r="H140" s="87"/>
      <c r="I140" s="87"/>
      <c r="J140" s="87"/>
      <c r="K140" s="87"/>
      <c r="L140" s="88">
        <f>IF(L$141&gt;0,L142/L$141*100,0)</f>
        <v>0</v>
      </c>
      <c r="M140" s="65">
        <f>IF(AND(E140&gt;0,E140&lt;&gt;"0"),L140/E140,0)</f>
        <v>0</v>
      </c>
      <c r="N140" s="66">
        <f>IF(N$1&gt;0,(N$1-M140)/N$1,0)</f>
        <v>1</v>
      </c>
      <c r="O140" s="485" t="s">
        <v>355</v>
      </c>
      <c r="P140" s="477" t="s">
        <v>330</v>
      </c>
      <c r="Q140" s="35"/>
      <c r="R140" s="229" t="s">
        <v>352</v>
      </c>
    </row>
    <row r="141" spans="1:18" s="230" customFormat="1" ht="11.25" x14ac:dyDescent="0.2">
      <c r="A141" s="442"/>
      <c r="B141" s="492" t="s">
        <v>353</v>
      </c>
      <c r="C141" s="496" t="s">
        <v>75</v>
      </c>
      <c r="D141" s="47" t="s">
        <v>431</v>
      </c>
      <c r="E141" s="91" t="s">
        <v>431</v>
      </c>
      <c r="F141" s="47" t="s">
        <v>431</v>
      </c>
      <c r="G141" s="47" t="s">
        <v>431</v>
      </c>
      <c r="H141" s="47" t="s">
        <v>431</v>
      </c>
      <c r="I141" s="47" t="s">
        <v>431</v>
      </c>
      <c r="J141" s="47" t="s">
        <v>431</v>
      </c>
      <c r="K141" s="47" t="s">
        <v>431</v>
      </c>
      <c r="L141" s="49"/>
      <c r="M141" s="50" t="s">
        <v>45</v>
      </c>
      <c r="N141" s="92" t="s">
        <v>45</v>
      </c>
      <c r="O141" s="464" t="s">
        <v>354</v>
      </c>
      <c r="P141" s="43"/>
      <c r="Q141" s="35" t="s">
        <v>47</v>
      </c>
      <c r="R141" s="229"/>
    </row>
    <row r="142" spans="1:18" s="230" customFormat="1" ht="11.25" x14ac:dyDescent="0.2">
      <c r="A142" s="442"/>
      <c r="B142" s="492" t="s">
        <v>690</v>
      </c>
      <c r="C142" s="473" t="s">
        <v>75</v>
      </c>
      <c r="D142" s="47" t="s">
        <v>431</v>
      </c>
      <c r="E142" s="91" t="s">
        <v>431</v>
      </c>
      <c r="F142" s="47" t="s">
        <v>431</v>
      </c>
      <c r="G142" s="47" t="s">
        <v>431</v>
      </c>
      <c r="H142" s="47" t="s">
        <v>431</v>
      </c>
      <c r="I142" s="47" t="s">
        <v>431</v>
      </c>
      <c r="J142" s="47" t="s">
        <v>431</v>
      </c>
      <c r="K142" s="47" t="s">
        <v>431</v>
      </c>
      <c r="L142" s="49"/>
      <c r="M142" s="50" t="s">
        <v>45</v>
      </c>
      <c r="N142" s="92" t="s">
        <v>45</v>
      </c>
      <c r="O142" s="464" t="s">
        <v>351</v>
      </c>
      <c r="P142" s="43"/>
      <c r="Q142" s="35" t="s">
        <v>47</v>
      </c>
      <c r="R142" s="229"/>
    </row>
    <row r="143" spans="1:18" s="230" customFormat="1" ht="25.15" customHeight="1" x14ac:dyDescent="0.2">
      <c r="A143" s="442" t="s">
        <v>356</v>
      </c>
      <c r="B143" s="456" t="s">
        <v>691</v>
      </c>
      <c r="C143" s="496" t="s">
        <v>352</v>
      </c>
      <c r="D143" s="96">
        <v>7.0539419087136928</v>
      </c>
      <c r="E143" s="106"/>
      <c r="F143" s="107"/>
      <c r="G143" s="107"/>
      <c r="H143" s="107"/>
      <c r="I143" s="107"/>
      <c r="J143" s="107"/>
      <c r="K143" s="107"/>
      <c r="L143" s="97">
        <f>IF(L$141&gt;0,L144/L$141*100,0)</f>
        <v>0</v>
      </c>
      <c r="M143" s="50">
        <f>IF(AND(E143&gt;0,E143&lt;&gt;"0"),L143/E143,0)</f>
        <v>0</v>
      </c>
      <c r="N143" s="51">
        <f>IF(N$1&gt;0,(N$1-M143)/N$1,0)</f>
        <v>1</v>
      </c>
      <c r="O143" s="464" t="s">
        <v>359</v>
      </c>
      <c r="P143" s="477" t="s">
        <v>330</v>
      </c>
      <c r="Q143" s="35"/>
      <c r="R143" s="229" t="s">
        <v>352</v>
      </c>
    </row>
    <row r="144" spans="1:18" s="230" customFormat="1" ht="10.9" customHeight="1" x14ac:dyDescent="0.2">
      <c r="A144" s="443"/>
      <c r="B144" s="501" t="s">
        <v>692</v>
      </c>
      <c r="C144" s="475" t="s">
        <v>75</v>
      </c>
      <c r="D144" s="54" t="s">
        <v>431</v>
      </c>
      <c r="E144" s="102" t="s">
        <v>431</v>
      </c>
      <c r="F144" s="54" t="s">
        <v>431</v>
      </c>
      <c r="G144" s="54" t="s">
        <v>431</v>
      </c>
      <c r="H144" s="54" t="s">
        <v>431</v>
      </c>
      <c r="I144" s="54" t="s">
        <v>431</v>
      </c>
      <c r="J144" s="54" t="s">
        <v>431</v>
      </c>
      <c r="K144" s="54" t="s">
        <v>431</v>
      </c>
      <c r="L144" s="56"/>
      <c r="M144" s="57" t="s">
        <v>45</v>
      </c>
      <c r="N144" s="103" t="s">
        <v>45</v>
      </c>
      <c r="O144" s="476" t="s">
        <v>358</v>
      </c>
      <c r="P144" s="59"/>
      <c r="Q144" s="105" t="s">
        <v>47</v>
      </c>
      <c r="R144" s="229"/>
    </row>
    <row r="145" spans="1:18" ht="21" customHeight="1" x14ac:dyDescent="0.25">
      <c r="A145" s="439" t="s">
        <v>360</v>
      </c>
      <c r="B145" s="467" t="s">
        <v>693</v>
      </c>
      <c r="C145" s="487" t="s">
        <v>98</v>
      </c>
      <c r="D145" s="85">
        <v>50</v>
      </c>
      <c r="E145" s="86"/>
      <c r="F145" s="87"/>
      <c r="G145" s="87"/>
      <c r="H145" s="87"/>
      <c r="I145" s="87"/>
      <c r="J145" s="87"/>
      <c r="K145" s="87"/>
      <c r="L145" s="88">
        <f>IF(L146&gt;0,L147/L146*100,0)</f>
        <v>0</v>
      </c>
      <c r="M145" s="65">
        <f>IF(AND(E145&gt;0,E145&lt;&gt;"0"),L145/E145,0)</f>
        <v>0</v>
      </c>
      <c r="N145" s="66">
        <f>IF(N$1&gt;0,(N$1-M145)/N$1,0)</f>
        <v>1</v>
      </c>
      <c r="O145" s="485" t="s">
        <v>362</v>
      </c>
      <c r="P145" s="477" t="s">
        <v>363</v>
      </c>
      <c r="Q145" s="84"/>
      <c r="R145" s="36" t="s">
        <v>98</v>
      </c>
    </row>
    <row r="146" spans="1:18" x14ac:dyDescent="0.25">
      <c r="A146" s="437"/>
      <c r="B146" s="479" t="s">
        <v>364</v>
      </c>
      <c r="C146" s="473" t="s">
        <v>75</v>
      </c>
      <c r="D146" s="47" t="s">
        <v>431</v>
      </c>
      <c r="E146" s="91" t="s">
        <v>431</v>
      </c>
      <c r="F146" s="47" t="s">
        <v>431</v>
      </c>
      <c r="G146" s="47" t="s">
        <v>431</v>
      </c>
      <c r="H146" s="47" t="s">
        <v>431</v>
      </c>
      <c r="I146" s="47" t="s">
        <v>431</v>
      </c>
      <c r="J146" s="47" t="s">
        <v>431</v>
      </c>
      <c r="K146" s="47" t="s">
        <v>431</v>
      </c>
      <c r="L146" s="49"/>
      <c r="M146" s="50" t="s">
        <v>45</v>
      </c>
      <c r="N146" s="92" t="s">
        <v>45</v>
      </c>
      <c r="O146" s="464" t="s">
        <v>365</v>
      </c>
      <c r="P146" s="43"/>
      <c r="Q146" s="35" t="s">
        <v>47</v>
      </c>
      <c r="R146" s="36"/>
    </row>
    <row r="147" spans="1:18" x14ac:dyDescent="0.25">
      <c r="A147" s="437"/>
      <c r="B147" s="502" t="s">
        <v>366</v>
      </c>
      <c r="C147" s="473" t="s">
        <v>75</v>
      </c>
      <c r="D147" s="47" t="s">
        <v>431</v>
      </c>
      <c r="E147" s="91" t="s">
        <v>431</v>
      </c>
      <c r="F147" s="47" t="s">
        <v>431</v>
      </c>
      <c r="G147" s="47" t="s">
        <v>431</v>
      </c>
      <c r="H147" s="47" t="s">
        <v>431</v>
      </c>
      <c r="I147" s="47" t="s">
        <v>431</v>
      </c>
      <c r="J147" s="47" t="s">
        <v>431</v>
      </c>
      <c r="K147" s="47" t="s">
        <v>431</v>
      </c>
      <c r="L147" s="49"/>
      <c r="M147" s="50" t="s">
        <v>45</v>
      </c>
      <c r="N147" s="92" t="s">
        <v>45</v>
      </c>
      <c r="O147" s="464" t="s">
        <v>367</v>
      </c>
      <c r="P147" s="43"/>
      <c r="Q147" s="35" t="s">
        <v>47</v>
      </c>
      <c r="R147" s="36"/>
    </row>
    <row r="148" spans="1:18" ht="19.149999999999999" customHeight="1" x14ac:dyDescent="0.25">
      <c r="A148" s="437" t="s">
        <v>368</v>
      </c>
      <c r="B148" s="456" t="s">
        <v>694</v>
      </c>
      <c r="C148" s="496" t="s">
        <v>98</v>
      </c>
      <c r="D148" s="96">
        <v>50</v>
      </c>
      <c r="E148" s="106"/>
      <c r="F148" s="107"/>
      <c r="G148" s="107"/>
      <c r="H148" s="107"/>
      <c r="I148" s="107"/>
      <c r="J148" s="107"/>
      <c r="K148" s="107"/>
      <c r="L148" s="97">
        <f>IF(L149&gt;0,L150/L149*100,0)</f>
        <v>0</v>
      </c>
      <c r="M148" s="50">
        <f>IF(AND(E148&gt;0,E148&lt;&gt;"0"),L148/E148,0)</f>
        <v>0</v>
      </c>
      <c r="N148" s="51">
        <f>IF(N$1&gt;0,(N$1-M148)/N$1,0)</f>
        <v>1</v>
      </c>
      <c r="O148" s="464" t="s">
        <v>370</v>
      </c>
      <c r="P148" s="477" t="s">
        <v>363</v>
      </c>
      <c r="Q148" s="84"/>
      <c r="R148" s="36" t="s">
        <v>98</v>
      </c>
    </row>
    <row r="149" spans="1:18" x14ac:dyDescent="0.25">
      <c r="A149" s="437"/>
      <c r="B149" s="479" t="s">
        <v>371</v>
      </c>
      <c r="C149" s="473" t="s">
        <v>75</v>
      </c>
      <c r="D149" s="47" t="s">
        <v>431</v>
      </c>
      <c r="E149" s="91" t="s">
        <v>431</v>
      </c>
      <c r="F149" s="47" t="s">
        <v>431</v>
      </c>
      <c r="G149" s="47" t="s">
        <v>431</v>
      </c>
      <c r="H149" s="47" t="s">
        <v>431</v>
      </c>
      <c r="I149" s="47" t="s">
        <v>431</v>
      </c>
      <c r="J149" s="47" t="s">
        <v>431</v>
      </c>
      <c r="K149" s="47" t="s">
        <v>431</v>
      </c>
      <c r="L149" s="49"/>
      <c r="M149" s="50" t="s">
        <v>45</v>
      </c>
      <c r="N149" s="92" t="s">
        <v>45</v>
      </c>
      <c r="O149" s="464" t="s">
        <v>372</v>
      </c>
      <c r="P149" s="43"/>
      <c r="Q149" s="35" t="s">
        <v>47</v>
      </c>
      <c r="R149" s="36"/>
    </row>
    <row r="150" spans="1:18" x14ac:dyDescent="0.25">
      <c r="A150" s="437"/>
      <c r="B150" s="479" t="s">
        <v>373</v>
      </c>
      <c r="C150" s="473" t="s">
        <v>75</v>
      </c>
      <c r="D150" s="47" t="s">
        <v>431</v>
      </c>
      <c r="E150" s="91" t="s">
        <v>431</v>
      </c>
      <c r="F150" s="47" t="s">
        <v>431</v>
      </c>
      <c r="G150" s="47" t="s">
        <v>431</v>
      </c>
      <c r="H150" s="47" t="s">
        <v>431</v>
      </c>
      <c r="I150" s="47" t="s">
        <v>431</v>
      </c>
      <c r="J150" s="47" t="s">
        <v>431</v>
      </c>
      <c r="K150" s="47" t="s">
        <v>431</v>
      </c>
      <c r="L150" s="49"/>
      <c r="M150" s="50" t="s">
        <v>45</v>
      </c>
      <c r="N150" s="92" t="s">
        <v>45</v>
      </c>
      <c r="O150" s="464" t="s">
        <v>374</v>
      </c>
      <c r="P150" s="43"/>
      <c r="Q150" s="35" t="s">
        <v>47</v>
      </c>
      <c r="R150" s="36"/>
    </row>
    <row r="151" spans="1:18" ht="20.45" customHeight="1" x14ac:dyDescent="0.25">
      <c r="A151" s="437" t="s">
        <v>375</v>
      </c>
      <c r="B151" s="456" t="s">
        <v>695</v>
      </c>
      <c r="C151" s="496" t="s">
        <v>98</v>
      </c>
      <c r="D151" s="96">
        <v>55.4</v>
      </c>
      <c r="E151" s="106"/>
      <c r="F151" s="107"/>
      <c r="G151" s="107"/>
      <c r="H151" s="107"/>
      <c r="I151" s="107"/>
      <c r="J151" s="107"/>
      <c r="K151" s="107"/>
      <c r="L151" s="97">
        <f>IF(L152&gt;0,L153/L152*100,0)</f>
        <v>0</v>
      </c>
      <c r="M151" s="50">
        <f>IF(AND(E151&gt;0,E151&lt;&gt;"0"),L151/E151,0)</f>
        <v>0</v>
      </c>
      <c r="N151" s="51">
        <f>IF(N$1&gt;0,(N$1-M151)/N$1,0)</f>
        <v>1</v>
      </c>
      <c r="O151" s="464" t="s">
        <v>377</v>
      </c>
      <c r="P151" s="477" t="s">
        <v>363</v>
      </c>
      <c r="Q151" s="84"/>
      <c r="R151" s="36" t="s">
        <v>98</v>
      </c>
    </row>
    <row r="152" spans="1:18" x14ac:dyDescent="0.25">
      <c r="A152" s="437"/>
      <c r="B152" s="479" t="s">
        <v>378</v>
      </c>
      <c r="C152" s="473" t="s">
        <v>26</v>
      </c>
      <c r="D152" s="47" t="s">
        <v>431</v>
      </c>
      <c r="E152" s="91" t="s">
        <v>431</v>
      </c>
      <c r="F152" s="47" t="s">
        <v>431</v>
      </c>
      <c r="G152" s="47" t="s">
        <v>431</v>
      </c>
      <c r="H152" s="47" t="s">
        <v>431</v>
      </c>
      <c r="I152" s="47" t="s">
        <v>431</v>
      </c>
      <c r="J152" s="47" t="s">
        <v>431</v>
      </c>
      <c r="K152" s="47" t="s">
        <v>431</v>
      </c>
      <c r="L152" s="49"/>
      <c r="M152" s="50" t="s">
        <v>45</v>
      </c>
      <c r="N152" s="92" t="s">
        <v>45</v>
      </c>
      <c r="O152" s="464" t="s">
        <v>379</v>
      </c>
      <c r="P152" s="43"/>
      <c r="Q152" s="35" t="s">
        <v>47</v>
      </c>
      <c r="R152" s="36"/>
    </row>
    <row r="153" spans="1:18" ht="10.9" customHeight="1" x14ac:dyDescent="0.25">
      <c r="A153" s="440"/>
      <c r="B153" s="503" t="s">
        <v>380</v>
      </c>
      <c r="C153" s="475" t="s">
        <v>26</v>
      </c>
      <c r="D153" s="54" t="s">
        <v>431</v>
      </c>
      <c r="E153" s="102" t="s">
        <v>431</v>
      </c>
      <c r="F153" s="54" t="s">
        <v>431</v>
      </c>
      <c r="G153" s="54" t="s">
        <v>431</v>
      </c>
      <c r="H153" s="54" t="s">
        <v>431</v>
      </c>
      <c r="I153" s="54" t="s">
        <v>431</v>
      </c>
      <c r="J153" s="54" t="s">
        <v>431</v>
      </c>
      <c r="K153" s="54" t="s">
        <v>431</v>
      </c>
      <c r="L153" s="56"/>
      <c r="M153" s="57" t="s">
        <v>45</v>
      </c>
      <c r="N153" s="103" t="s">
        <v>45</v>
      </c>
      <c r="O153" s="476" t="s">
        <v>381</v>
      </c>
      <c r="P153" s="59"/>
      <c r="Q153" s="105" t="s">
        <v>47</v>
      </c>
      <c r="R153" s="36"/>
    </row>
    <row r="154" spans="1:18" ht="22.5" customHeight="1" x14ac:dyDescent="0.25">
      <c r="A154" s="439" t="s">
        <v>382</v>
      </c>
      <c r="B154" s="467" t="s">
        <v>696</v>
      </c>
      <c r="C154" s="506" t="s">
        <v>98</v>
      </c>
      <c r="D154" s="85">
        <v>9</v>
      </c>
      <c r="E154" s="86">
        <v>10</v>
      </c>
      <c r="F154" s="87"/>
      <c r="G154" s="87"/>
      <c r="H154" s="87"/>
      <c r="I154" s="87"/>
      <c r="J154" s="87"/>
      <c r="K154" s="87"/>
      <c r="L154" s="249">
        <f>IF(L155&gt;0,L156/L155*100,0)</f>
        <v>10</v>
      </c>
      <c r="M154" s="65">
        <f>IF(AND(E154&gt;0,E154&lt;&gt;"0"),L154/E154,0)</f>
        <v>1</v>
      </c>
      <c r="N154" s="66">
        <f>IF(N$1&gt;0,(N$1-M154)/N$1,0)</f>
        <v>-1</v>
      </c>
      <c r="O154" s="507" t="s">
        <v>384</v>
      </c>
      <c r="P154" s="504" t="s">
        <v>42</v>
      </c>
      <c r="Q154" s="35">
        <v>2</v>
      </c>
      <c r="R154" s="36" t="s">
        <v>98</v>
      </c>
    </row>
    <row r="155" spans="1:18" x14ac:dyDescent="0.25">
      <c r="A155" s="437"/>
      <c r="B155" s="478" t="s">
        <v>385</v>
      </c>
      <c r="C155" s="473" t="s">
        <v>75</v>
      </c>
      <c r="D155" s="47" t="s">
        <v>431</v>
      </c>
      <c r="E155" s="91" t="s">
        <v>431</v>
      </c>
      <c r="F155" s="47" t="s">
        <v>431</v>
      </c>
      <c r="G155" s="47" t="s">
        <v>431</v>
      </c>
      <c r="H155" s="47" t="s">
        <v>431</v>
      </c>
      <c r="I155" s="47" t="s">
        <v>431</v>
      </c>
      <c r="J155" s="47" t="s">
        <v>431</v>
      </c>
      <c r="K155" s="47" t="s">
        <v>431</v>
      </c>
      <c r="L155" s="49">
        <v>10</v>
      </c>
      <c r="M155" s="50" t="s">
        <v>45</v>
      </c>
      <c r="N155" s="92" t="s">
        <v>45</v>
      </c>
      <c r="O155" s="464" t="s">
        <v>386</v>
      </c>
      <c r="P155" s="43"/>
      <c r="Q155" s="35" t="s">
        <v>47</v>
      </c>
      <c r="R155" s="36"/>
    </row>
    <row r="156" spans="1:18" ht="10.9" customHeight="1" x14ac:dyDescent="0.25">
      <c r="A156" s="440"/>
      <c r="B156" s="505" t="s">
        <v>387</v>
      </c>
      <c r="C156" s="475" t="s">
        <v>75</v>
      </c>
      <c r="D156" s="54" t="s">
        <v>431</v>
      </c>
      <c r="E156" s="102" t="s">
        <v>431</v>
      </c>
      <c r="F156" s="54" t="s">
        <v>431</v>
      </c>
      <c r="G156" s="54" t="s">
        <v>431</v>
      </c>
      <c r="H156" s="54" t="s">
        <v>431</v>
      </c>
      <c r="I156" s="54" t="s">
        <v>431</v>
      </c>
      <c r="J156" s="54" t="s">
        <v>431</v>
      </c>
      <c r="K156" s="54" t="s">
        <v>431</v>
      </c>
      <c r="L156" s="56">
        <v>1</v>
      </c>
      <c r="M156" s="57" t="s">
        <v>45</v>
      </c>
      <c r="N156" s="103" t="s">
        <v>45</v>
      </c>
      <c r="O156" s="476" t="s">
        <v>388</v>
      </c>
      <c r="P156" s="75"/>
      <c r="Q156" s="105" t="s">
        <v>47</v>
      </c>
      <c r="R156" s="36"/>
    </row>
    <row r="157" spans="1:18" ht="10.9" customHeight="1" x14ac:dyDescent="0.25">
      <c r="A157" s="439" t="s">
        <v>389</v>
      </c>
      <c r="B157" s="467" t="s">
        <v>697</v>
      </c>
      <c r="C157" s="487" t="s">
        <v>98</v>
      </c>
      <c r="D157" s="156">
        <v>1.06</v>
      </c>
      <c r="E157" s="157">
        <v>4</v>
      </c>
      <c r="F157" s="158"/>
      <c r="G157" s="158"/>
      <c r="H157" s="158"/>
      <c r="I157" s="158"/>
      <c r="J157" s="158"/>
      <c r="K157" s="158"/>
      <c r="L157" s="159">
        <f>IF(L158&gt;0,L159/L158*100,0)</f>
        <v>2</v>
      </c>
      <c r="M157" s="65">
        <f>IF(AND(E157&gt;0,E157&lt;&gt;"0"),L157/E157,0)</f>
        <v>0.5</v>
      </c>
      <c r="N157" s="66">
        <f>IF(N$1&gt;0,(N$1-M157)/N$1,0)</f>
        <v>0</v>
      </c>
      <c r="O157" s="450" t="s">
        <v>391</v>
      </c>
      <c r="P157" s="477" t="s">
        <v>42</v>
      </c>
      <c r="Q157" s="84"/>
      <c r="R157" s="36" t="s">
        <v>98</v>
      </c>
    </row>
    <row r="158" spans="1:18" x14ac:dyDescent="0.25">
      <c r="A158" s="437"/>
      <c r="B158" s="478" t="s">
        <v>392</v>
      </c>
      <c r="C158" s="473" t="s">
        <v>75</v>
      </c>
      <c r="D158" s="47" t="s">
        <v>431</v>
      </c>
      <c r="E158" s="91" t="s">
        <v>431</v>
      </c>
      <c r="F158" s="47" t="s">
        <v>431</v>
      </c>
      <c r="G158" s="47" t="s">
        <v>431</v>
      </c>
      <c r="H158" s="47" t="s">
        <v>431</v>
      </c>
      <c r="I158" s="47" t="s">
        <v>431</v>
      </c>
      <c r="J158" s="47" t="s">
        <v>431</v>
      </c>
      <c r="K158" s="47" t="s">
        <v>431</v>
      </c>
      <c r="L158" s="49">
        <v>100</v>
      </c>
      <c r="M158" s="50" t="s">
        <v>45</v>
      </c>
      <c r="N158" s="92" t="s">
        <v>45</v>
      </c>
      <c r="O158" s="464" t="s">
        <v>393</v>
      </c>
      <c r="P158" s="42"/>
      <c r="Q158" s="35" t="s">
        <v>47</v>
      </c>
      <c r="R158" s="36"/>
    </row>
    <row r="159" spans="1:18" x14ac:dyDescent="0.25">
      <c r="A159" s="437"/>
      <c r="B159" s="478" t="s">
        <v>394</v>
      </c>
      <c r="C159" s="473" t="s">
        <v>75</v>
      </c>
      <c r="D159" s="47" t="s">
        <v>431</v>
      </c>
      <c r="E159" s="91" t="s">
        <v>431</v>
      </c>
      <c r="F159" s="47" t="s">
        <v>431</v>
      </c>
      <c r="G159" s="47" t="s">
        <v>431</v>
      </c>
      <c r="H159" s="47" t="s">
        <v>431</v>
      </c>
      <c r="I159" s="47" t="s">
        <v>431</v>
      </c>
      <c r="J159" s="47" t="s">
        <v>431</v>
      </c>
      <c r="K159" s="47" t="s">
        <v>431</v>
      </c>
      <c r="L159" s="49">
        <v>2</v>
      </c>
      <c r="M159" s="50" t="s">
        <v>45</v>
      </c>
      <c r="N159" s="92" t="s">
        <v>45</v>
      </c>
      <c r="O159" s="464" t="s">
        <v>395</v>
      </c>
      <c r="P159" s="42"/>
      <c r="Q159" s="35" t="s">
        <v>47</v>
      </c>
      <c r="R159" s="36"/>
    </row>
    <row r="160" spans="1:18" x14ac:dyDescent="0.25">
      <c r="A160" s="437" t="s">
        <v>396</v>
      </c>
      <c r="B160" s="456" t="s">
        <v>698</v>
      </c>
      <c r="C160" s="509" t="s">
        <v>398</v>
      </c>
      <c r="D160" s="163" t="s">
        <v>619</v>
      </c>
      <c r="E160" s="123">
        <v>42</v>
      </c>
      <c r="F160" s="164"/>
      <c r="G160" s="164"/>
      <c r="H160" s="164"/>
      <c r="I160" s="164"/>
      <c r="J160" s="164"/>
      <c r="K160" s="164"/>
      <c r="L160" s="49">
        <v>26</v>
      </c>
      <c r="M160" s="136">
        <f>IF(E160&gt;0,L160/E160*100,"*")</f>
        <v>61.904761904761912</v>
      </c>
      <c r="N160" s="51">
        <f>IF(N$1&gt;0,(N$1-M160)/N$1,0)</f>
        <v>-122.8095238095238</v>
      </c>
      <c r="O160" s="508" t="s">
        <v>399</v>
      </c>
      <c r="P160" s="486" t="s">
        <v>42</v>
      </c>
      <c r="Q160" s="35"/>
      <c r="R160" s="36" t="s">
        <v>400</v>
      </c>
    </row>
    <row r="161" spans="1:18" ht="27.75" customHeight="1" x14ac:dyDescent="0.25">
      <c r="A161" s="437" t="s">
        <v>401</v>
      </c>
      <c r="B161" s="467" t="s">
        <v>699</v>
      </c>
      <c r="C161" s="487" t="s">
        <v>98</v>
      </c>
      <c r="D161" s="85">
        <v>48.7</v>
      </c>
      <c r="E161" s="86">
        <v>71.400000000000006</v>
      </c>
      <c r="F161" s="87"/>
      <c r="G161" s="87"/>
      <c r="H161" s="87"/>
      <c r="I161" s="87"/>
      <c r="J161" s="87"/>
      <c r="K161" s="87"/>
      <c r="L161" s="88">
        <f>IF(L162&gt;0,L163/L162*100,0)</f>
        <v>77.05677867902665</v>
      </c>
      <c r="M161" s="65">
        <f>IF(E161&gt;0,L161/E161,"*")</f>
        <v>1.07922659214323</v>
      </c>
      <c r="N161" s="51">
        <f>IF(N$1&gt;0,(N$1-M161)/N$1,0)</f>
        <v>-1.15845318428646</v>
      </c>
      <c r="O161" s="485" t="s">
        <v>403</v>
      </c>
      <c r="P161" s="469" t="s">
        <v>42</v>
      </c>
      <c r="Q161" s="84"/>
      <c r="R161" s="36" t="s">
        <v>98</v>
      </c>
    </row>
    <row r="162" spans="1:18" ht="19.149999999999999" customHeight="1" x14ac:dyDescent="0.25">
      <c r="A162" s="437"/>
      <c r="B162" s="478" t="s">
        <v>404</v>
      </c>
      <c r="C162" s="473" t="s">
        <v>75</v>
      </c>
      <c r="D162" s="47" t="s">
        <v>431</v>
      </c>
      <c r="E162" s="91" t="s">
        <v>431</v>
      </c>
      <c r="F162" s="47" t="s">
        <v>431</v>
      </c>
      <c r="G162" s="47" t="s">
        <v>431</v>
      </c>
      <c r="H162" s="47" t="s">
        <v>431</v>
      </c>
      <c r="I162" s="47" t="s">
        <v>431</v>
      </c>
      <c r="J162" s="47" t="s">
        <v>431</v>
      </c>
      <c r="K162" s="47" t="s">
        <v>431</v>
      </c>
      <c r="L162" s="49">
        <v>863</v>
      </c>
      <c r="M162" s="50" t="s">
        <v>45</v>
      </c>
      <c r="N162" s="92" t="s">
        <v>45</v>
      </c>
      <c r="O162" s="464" t="s">
        <v>405</v>
      </c>
      <c r="P162" s="42"/>
      <c r="Q162" s="35" t="s">
        <v>47</v>
      </c>
      <c r="R162" s="36"/>
    </row>
    <row r="163" spans="1:18" x14ac:dyDescent="0.25">
      <c r="A163" s="437"/>
      <c r="B163" s="478" t="s">
        <v>406</v>
      </c>
      <c r="C163" s="457" t="s">
        <v>407</v>
      </c>
      <c r="D163" s="47" t="s">
        <v>431</v>
      </c>
      <c r="E163" s="91" t="s">
        <v>431</v>
      </c>
      <c r="F163" s="47" t="s">
        <v>431</v>
      </c>
      <c r="G163" s="47" t="s">
        <v>431</v>
      </c>
      <c r="H163" s="47" t="s">
        <v>431</v>
      </c>
      <c r="I163" s="47" t="s">
        <v>431</v>
      </c>
      <c r="J163" s="47" t="s">
        <v>431</v>
      </c>
      <c r="K163" s="47" t="s">
        <v>431</v>
      </c>
      <c r="L163" s="49">
        <v>665</v>
      </c>
      <c r="M163" s="50" t="s">
        <v>45</v>
      </c>
      <c r="N163" s="92" t="s">
        <v>45</v>
      </c>
      <c r="O163" s="464" t="s">
        <v>408</v>
      </c>
      <c r="P163" s="42"/>
      <c r="Q163" s="35" t="s">
        <v>47</v>
      </c>
      <c r="R163" s="36"/>
    </row>
    <row r="164" spans="1:18" x14ac:dyDescent="0.25">
      <c r="A164" s="437" t="s">
        <v>409</v>
      </c>
      <c r="B164" s="510" t="s">
        <v>700</v>
      </c>
      <c r="C164" s="496" t="s">
        <v>98</v>
      </c>
      <c r="D164" s="163" t="s">
        <v>619</v>
      </c>
      <c r="E164" s="106">
        <v>1</v>
      </c>
      <c r="F164" s="107"/>
      <c r="G164" s="107"/>
      <c r="H164" s="107"/>
      <c r="I164" s="107"/>
      <c r="J164" s="107"/>
      <c r="K164" s="107"/>
      <c r="L164" s="97">
        <f>IF(L165&gt;0,L166/L165*100,0)</f>
        <v>1</v>
      </c>
      <c r="M164" s="50">
        <f>IF(E164&gt;0,L164/E164,"*")</f>
        <v>1</v>
      </c>
      <c r="N164" s="51">
        <f>IF(N$1&gt;0,(N$1-M164)/N$1,0)</f>
        <v>-1</v>
      </c>
      <c r="O164" s="450" t="s">
        <v>411</v>
      </c>
      <c r="P164" s="513" t="s">
        <v>42</v>
      </c>
      <c r="Q164" s="35"/>
      <c r="R164" s="36" t="s">
        <v>98</v>
      </c>
    </row>
    <row r="165" spans="1:18" x14ac:dyDescent="0.25">
      <c r="A165" s="437"/>
      <c r="B165" s="511" t="s">
        <v>412</v>
      </c>
      <c r="C165" s="473" t="s">
        <v>75</v>
      </c>
      <c r="D165" s="47" t="s">
        <v>431</v>
      </c>
      <c r="E165" s="91" t="s">
        <v>431</v>
      </c>
      <c r="F165" s="47" t="s">
        <v>431</v>
      </c>
      <c r="G165" s="47" t="s">
        <v>431</v>
      </c>
      <c r="H165" s="47" t="s">
        <v>431</v>
      </c>
      <c r="I165" s="47" t="s">
        <v>431</v>
      </c>
      <c r="J165" s="47" t="s">
        <v>431</v>
      </c>
      <c r="K165" s="47" t="s">
        <v>431</v>
      </c>
      <c r="L165" s="49">
        <v>100</v>
      </c>
      <c r="M165" s="50" t="s">
        <v>45</v>
      </c>
      <c r="N165" s="92" t="s">
        <v>45</v>
      </c>
      <c r="O165" s="464" t="s">
        <v>413</v>
      </c>
      <c r="P165" s="42"/>
      <c r="Q165" s="35" t="s">
        <v>47</v>
      </c>
      <c r="R165" s="36"/>
    </row>
    <row r="166" spans="1:18" ht="10.9" customHeight="1" x14ac:dyDescent="0.25">
      <c r="A166" s="440"/>
      <c r="B166" s="512" t="s">
        <v>414</v>
      </c>
      <c r="C166" s="475" t="s">
        <v>75</v>
      </c>
      <c r="D166" s="54" t="s">
        <v>431</v>
      </c>
      <c r="E166" s="102" t="s">
        <v>431</v>
      </c>
      <c r="F166" s="54" t="s">
        <v>431</v>
      </c>
      <c r="G166" s="54" t="s">
        <v>431</v>
      </c>
      <c r="H166" s="54" t="s">
        <v>431</v>
      </c>
      <c r="I166" s="54" t="s">
        <v>431</v>
      </c>
      <c r="J166" s="54" t="s">
        <v>431</v>
      </c>
      <c r="K166" s="54" t="s">
        <v>431</v>
      </c>
      <c r="L166" s="56">
        <v>1</v>
      </c>
      <c r="M166" s="57" t="s">
        <v>45</v>
      </c>
      <c r="N166" s="103" t="s">
        <v>45</v>
      </c>
      <c r="O166" s="476" t="s">
        <v>415</v>
      </c>
      <c r="P166" s="59"/>
      <c r="Q166" s="105" t="s">
        <v>47</v>
      </c>
      <c r="R166" s="36"/>
    </row>
    <row r="167" spans="1:18" ht="11.45" customHeight="1" x14ac:dyDescent="0.25">
      <c r="A167" s="439" t="s">
        <v>416</v>
      </c>
      <c r="B167" s="321" t="s">
        <v>701</v>
      </c>
      <c r="C167" s="90" t="s">
        <v>407</v>
      </c>
      <c r="D167" s="47">
        <v>52</v>
      </c>
      <c r="E167" s="123">
        <v>10</v>
      </c>
      <c r="F167" s="124"/>
      <c r="G167" s="124"/>
      <c r="H167" s="124"/>
      <c r="I167" s="124"/>
      <c r="J167" s="124"/>
      <c r="K167" s="124"/>
      <c r="L167" s="49">
        <v>10</v>
      </c>
      <c r="M167" s="50">
        <f t="shared" ref="M167:M172" si="11">IF(AND(E167&gt;0,E167&lt;&gt;"0"),L167/E167,0)</f>
        <v>1</v>
      </c>
      <c r="N167" s="51">
        <f t="shared" ref="N167:N172" si="12">IF(N$1&gt;0,(N$1-M167)/N$1,0)</f>
        <v>-1</v>
      </c>
      <c r="O167" s="42"/>
      <c r="P167" s="59" t="s">
        <v>119</v>
      </c>
      <c r="Q167" s="246">
        <v>1</v>
      </c>
    </row>
    <row r="168" spans="1:18" ht="11.45" customHeight="1" x14ac:dyDescent="0.25">
      <c r="A168" s="437" t="s">
        <v>418</v>
      </c>
      <c r="B168" s="321" t="s">
        <v>702</v>
      </c>
      <c r="C168" s="90" t="s">
        <v>420</v>
      </c>
      <c r="D168" s="47">
        <v>52</v>
      </c>
      <c r="E168" s="123"/>
      <c r="F168" s="124"/>
      <c r="G168" s="124"/>
      <c r="H168" s="124"/>
      <c r="I168" s="124"/>
      <c r="J168" s="124"/>
      <c r="K168" s="124"/>
      <c r="L168" s="49"/>
      <c r="M168" s="50">
        <f t="shared" si="11"/>
        <v>0</v>
      </c>
      <c r="N168" s="51">
        <f t="shared" si="12"/>
        <v>1</v>
      </c>
      <c r="O168" s="42"/>
      <c r="P168" s="59" t="s">
        <v>119</v>
      </c>
      <c r="Q168" s="246">
        <v>1</v>
      </c>
    </row>
    <row r="169" spans="1:18" ht="11.45" customHeight="1" x14ac:dyDescent="0.25">
      <c r="A169" s="437" t="s">
        <v>421</v>
      </c>
      <c r="B169" s="321" t="s">
        <v>703</v>
      </c>
      <c r="C169" s="90" t="s">
        <v>407</v>
      </c>
      <c r="D169" s="47">
        <v>52</v>
      </c>
      <c r="E169" s="123"/>
      <c r="F169" s="124"/>
      <c r="G169" s="124"/>
      <c r="H169" s="124"/>
      <c r="I169" s="124"/>
      <c r="J169" s="124"/>
      <c r="K169" s="124"/>
      <c r="L169" s="49"/>
      <c r="M169" s="50">
        <f t="shared" si="11"/>
        <v>0</v>
      </c>
      <c r="N169" s="51">
        <f t="shared" si="12"/>
        <v>1</v>
      </c>
      <c r="O169" s="42"/>
      <c r="P169" s="59" t="s">
        <v>119</v>
      </c>
      <c r="Q169" s="246">
        <v>1</v>
      </c>
    </row>
    <row r="170" spans="1:18" ht="11.45" customHeight="1" x14ac:dyDescent="0.25">
      <c r="A170" s="437" t="s">
        <v>423</v>
      </c>
      <c r="B170" s="448" t="s">
        <v>704</v>
      </c>
      <c r="C170" s="90" t="s">
        <v>407</v>
      </c>
      <c r="D170" s="47">
        <v>52</v>
      </c>
      <c r="E170" s="123"/>
      <c r="F170" s="124"/>
      <c r="G170" s="124"/>
      <c r="H170" s="124"/>
      <c r="I170" s="124"/>
      <c r="J170" s="124"/>
      <c r="K170" s="124"/>
      <c r="L170" s="49"/>
      <c r="M170" s="50">
        <f t="shared" si="11"/>
        <v>0</v>
      </c>
      <c r="N170" s="51">
        <f t="shared" si="12"/>
        <v>1</v>
      </c>
      <c r="O170" s="42"/>
      <c r="P170" s="59" t="s">
        <v>119</v>
      </c>
      <c r="Q170" s="246">
        <v>1</v>
      </c>
    </row>
    <row r="171" spans="1:18" ht="22.5" customHeight="1" x14ac:dyDescent="0.25">
      <c r="A171" s="437" t="s">
        <v>425</v>
      </c>
      <c r="B171" s="321" t="s">
        <v>705</v>
      </c>
      <c r="C171" s="90" t="s">
        <v>407</v>
      </c>
      <c r="D171" s="47">
        <v>52</v>
      </c>
      <c r="E171" s="123"/>
      <c r="F171" s="124"/>
      <c r="G171" s="124"/>
      <c r="H171" s="124"/>
      <c r="I171" s="124"/>
      <c r="J171" s="124"/>
      <c r="K171" s="124"/>
      <c r="L171" s="49"/>
      <c r="M171" s="50">
        <f t="shared" si="11"/>
        <v>0</v>
      </c>
      <c r="N171" s="51">
        <f t="shared" si="12"/>
        <v>1</v>
      </c>
      <c r="O171" s="42"/>
      <c r="P171" s="59" t="s">
        <v>119</v>
      </c>
      <c r="Q171" s="246">
        <v>1</v>
      </c>
    </row>
    <row r="172" spans="1:18" ht="21.75" customHeight="1" x14ac:dyDescent="0.25">
      <c r="A172" s="440" t="s">
        <v>427</v>
      </c>
      <c r="B172" s="322" t="s">
        <v>706</v>
      </c>
      <c r="C172" s="101" t="s">
        <v>407</v>
      </c>
      <c r="D172" s="54">
        <v>52</v>
      </c>
      <c r="E172" s="179"/>
      <c r="F172" s="180"/>
      <c r="G172" s="180"/>
      <c r="H172" s="180"/>
      <c r="I172" s="180"/>
      <c r="J172" s="180"/>
      <c r="K172" s="180"/>
      <c r="L172" s="56"/>
      <c r="M172" s="57">
        <f t="shared" si="11"/>
        <v>0</v>
      </c>
      <c r="N172" s="58">
        <f t="shared" si="12"/>
        <v>1</v>
      </c>
      <c r="O172" s="59"/>
      <c r="P172" s="59" t="s">
        <v>119</v>
      </c>
      <c r="Q172" s="246">
        <v>1</v>
      </c>
    </row>
    <row r="173" spans="1:18" ht="10.9" customHeight="1" x14ac:dyDescent="0.25">
      <c r="A173" s="439" t="s">
        <v>429</v>
      </c>
      <c r="B173" s="514" t="s">
        <v>707</v>
      </c>
      <c r="C173" s="61"/>
      <c r="D173" s="167" t="s">
        <v>431</v>
      </c>
      <c r="E173" s="168" t="s">
        <v>431</v>
      </c>
      <c r="F173" s="167" t="s">
        <v>431</v>
      </c>
      <c r="G173" s="167" t="s">
        <v>431</v>
      </c>
      <c r="H173" s="167" t="s">
        <v>431</v>
      </c>
      <c r="I173" s="167" t="s">
        <v>431</v>
      </c>
      <c r="J173" s="167" t="s">
        <v>431</v>
      </c>
      <c r="K173" s="167" t="s">
        <v>431</v>
      </c>
      <c r="L173" s="167" t="s">
        <v>431</v>
      </c>
      <c r="M173" s="169" t="s">
        <v>431</v>
      </c>
      <c r="N173" s="170" t="s">
        <v>431</v>
      </c>
      <c r="O173" s="485" t="s">
        <v>432</v>
      </c>
      <c r="P173" s="171"/>
      <c r="Q173" s="84"/>
      <c r="R173" s="36"/>
    </row>
    <row r="174" spans="1:18" ht="19.149999999999999" customHeight="1" x14ac:dyDescent="0.25">
      <c r="A174" s="437" t="s">
        <v>433</v>
      </c>
      <c r="B174" s="515" t="s">
        <v>708</v>
      </c>
      <c r="C174" s="472" t="s">
        <v>40</v>
      </c>
      <c r="D174" s="172">
        <v>13.59416263736264</v>
      </c>
      <c r="E174" s="173">
        <v>11.5</v>
      </c>
      <c r="F174" s="174"/>
      <c r="G174" s="174"/>
      <c r="H174" s="174"/>
      <c r="I174" s="174"/>
      <c r="J174" s="174"/>
      <c r="K174" s="174"/>
      <c r="L174" s="97">
        <f>IF(L175&gt;0,L176/L175,0)</f>
        <v>10</v>
      </c>
      <c r="M174" s="50">
        <f>IF(AND(E174&gt;0,E174&lt;&gt;"0"),L174/E174,0)</f>
        <v>0.86956521739130432</v>
      </c>
      <c r="N174" s="51">
        <f>IF(N$1&gt;0,(N$1-M174)/N$1,0)</f>
        <v>-0.73913043478260865</v>
      </c>
      <c r="O174" s="464" t="s">
        <v>435</v>
      </c>
      <c r="P174" s="486" t="s">
        <v>42</v>
      </c>
      <c r="Q174" s="35"/>
      <c r="R174" s="36" t="s">
        <v>40</v>
      </c>
    </row>
    <row r="175" spans="1:18" x14ac:dyDescent="0.25">
      <c r="A175" s="437"/>
      <c r="B175" s="479" t="s">
        <v>436</v>
      </c>
      <c r="C175" s="457" t="s">
        <v>26</v>
      </c>
      <c r="D175" s="47" t="s">
        <v>431</v>
      </c>
      <c r="E175" s="91" t="s">
        <v>431</v>
      </c>
      <c r="F175" s="47" t="s">
        <v>431</v>
      </c>
      <c r="G175" s="47" t="s">
        <v>431</v>
      </c>
      <c r="H175" s="47" t="s">
        <v>431</v>
      </c>
      <c r="I175" s="47" t="s">
        <v>431</v>
      </c>
      <c r="J175" s="47" t="s">
        <v>431</v>
      </c>
      <c r="K175" s="47" t="s">
        <v>431</v>
      </c>
      <c r="L175" s="49">
        <v>5</v>
      </c>
      <c r="M175" s="50" t="s">
        <v>45</v>
      </c>
      <c r="N175" s="92" t="s">
        <v>45</v>
      </c>
      <c r="O175" s="464" t="s">
        <v>437</v>
      </c>
      <c r="P175" s="42"/>
      <c r="Q175" s="35" t="s">
        <v>47</v>
      </c>
      <c r="R175" s="36"/>
    </row>
    <row r="176" spans="1:18" x14ac:dyDescent="0.25">
      <c r="A176" s="437"/>
      <c r="B176" s="479" t="s">
        <v>438</v>
      </c>
      <c r="C176" s="457" t="s">
        <v>40</v>
      </c>
      <c r="D176" s="47" t="s">
        <v>431</v>
      </c>
      <c r="E176" s="91" t="s">
        <v>431</v>
      </c>
      <c r="F176" s="47" t="s">
        <v>431</v>
      </c>
      <c r="G176" s="47" t="s">
        <v>431</v>
      </c>
      <c r="H176" s="47" t="s">
        <v>431</v>
      </c>
      <c r="I176" s="47" t="s">
        <v>431</v>
      </c>
      <c r="J176" s="47" t="s">
        <v>431</v>
      </c>
      <c r="K176" s="47" t="s">
        <v>431</v>
      </c>
      <c r="L176" s="49">
        <v>50</v>
      </c>
      <c r="M176" s="50" t="s">
        <v>45</v>
      </c>
      <c r="N176" s="92" t="s">
        <v>45</v>
      </c>
      <c r="O176" s="464" t="s">
        <v>439</v>
      </c>
      <c r="P176" s="42"/>
      <c r="Q176" s="35" t="s">
        <v>47</v>
      </c>
      <c r="R176" s="36"/>
    </row>
    <row r="177" spans="1:18" ht="19.149999999999999" customHeight="1" x14ac:dyDescent="0.25">
      <c r="A177" s="437" t="s">
        <v>440</v>
      </c>
      <c r="B177" s="515" t="s">
        <v>709</v>
      </c>
      <c r="C177" s="472" t="s">
        <v>40</v>
      </c>
      <c r="D177" s="172">
        <v>13.69580419580419</v>
      </c>
      <c r="E177" s="173"/>
      <c r="F177" s="174"/>
      <c r="G177" s="174"/>
      <c r="H177" s="174"/>
      <c r="I177" s="174"/>
      <c r="J177" s="174"/>
      <c r="K177" s="174"/>
      <c r="L177" s="97">
        <f>IF(L178&gt;0,L179/L178,0)</f>
        <v>0</v>
      </c>
      <c r="M177" s="50">
        <f>IF(AND(E177&gt;0,E177&lt;&gt;"0"),L177/E177,0)</f>
        <v>0</v>
      </c>
      <c r="N177" s="51">
        <f>IF(N$1&gt;0,(N$1-M177)/N$1,0)</f>
        <v>1</v>
      </c>
      <c r="O177" s="464" t="s">
        <v>442</v>
      </c>
      <c r="P177" s="513" t="s">
        <v>42</v>
      </c>
      <c r="Q177" s="35"/>
      <c r="R177" s="36" t="s">
        <v>40</v>
      </c>
    </row>
    <row r="178" spans="1:18" x14ac:dyDescent="0.25">
      <c r="A178" s="437"/>
      <c r="B178" s="479" t="s">
        <v>436</v>
      </c>
      <c r="C178" s="457" t="s">
        <v>26</v>
      </c>
      <c r="D178" s="47" t="s">
        <v>431</v>
      </c>
      <c r="E178" s="91" t="s">
        <v>431</v>
      </c>
      <c r="F178" s="47" t="s">
        <v>431</v>
      </c>
      <c r="G178" s="47" t="s">
        <v>431</v>
      </c>
      <c r="H178" s="47" t="s">
        <v>431</v>
      </c>
      <c r="I178" s="47" t="s">
        <v>431</v>
      </c>
      <c r="J178" s="47" t="s">
        <v>431</v>
      </c>
      <c r="K178" s="47" t="s">
        <v>431</v>
      </c>
      <c r="L178" s="49"/>
      <c r="M178" s="50" t="s">
        <v>45</v>
      </c>
      <c r="N178" s="92" t="s">
        <v>45</v>
      </c>
      <c r="O178" s="464" t="s">
        <v>443</v>
      </c>
      <c r="P178" s="42"/>
      <c r="Q178" s="35" t="s">
        <v>47</v>
      </c>
      <c r="R178" s="36"/>
    </row>
    <row r="179" spans="1:18" ht="10.9" customHeight="1" x14ac:dyDescent="0.25">
      <c r="A179" s="440"/>
      <c r="B179" s="505" t="s">
        <v>438</v>
      </c>
      <c r="C179" s="457" t="s">
        <v>40</v>
      </c>
      <c r="D179" s="54" t="s">
        <v>431</v>
      </c>
      <c r="E179" s="102" t="s">
        <v>431</v>
      </c>
      <c r="F179" s="54" t="s">
        <v>431</v>
      </c>
      <c r="G179" s="54" t="s">
        <v>431</v>
      </c>
      <c r="H179" s="54" t="s">
        <v>431</v>
      </c>
      <c r="I179" s="54" t="s">
        <v>431</v>
      </c>
      <c r="J179" s="54" t="s">
        <v>431</v>
      </c>
      <c r="K179" s="54" t="s">
        <v>431</v>
      </c>
      <c r="L179" s="56"/>
      <c r="M179" s="57" t="s">
        <v>45</v>
      </c>
      <c r="N179" s="103" t="s">
        <v>45</v>
      </c>
      <c r="O179" s="476" t="s">
        <v>444</v>
      </c>
      <c r="P179" s="59"/>
      <c r="Q179" s="105" t="s">
        <v>47</v>
      </c>
      <c r="R179" s="36"/>
    </row>
    <row r="180" spans="1:18" ht="11.45" customHeight="1" x14ac:dyDescent="0.25">
      <c r="A180" s="439" t="s">
        <v>445</v>
      </c>
      <c r="B180" s="321" t="s">
        <v>710</v>
      </c>
      <c r="C180" s="90" t="s">
        <v>193</v>
      </c>
      <c r="D180" s="47">
        <v>52</v>
      </c>
      <c r="E180" s="123"/>
      <c r="F180" s="124"/>
      <c r="G180" s="124"/>
      <c r="H180" s="124"/>
      <c r="I180" s="124"/>
      <c r="J180" s="124"/>
      <c r="K180" s="124"/>
      <c r="L180" s="49"/>
      <c r="M180" s="50">
        <f>IF(AND(E180&gt;0,E180&lt;&gt;"0"),L180/E180,0)</f>
        <v>0</v>
      </c>
      <c r="N180" s="51">
        <f>IF(N$1&gt;0,(N$1-M180)/N$1,0)</f>
        <v>1</v>
      </c>
      <c r="O180" s="42"/>
      <c r="P180" s="59" t="s">
        <v>119</v>
      </c>
      <c r="Q180" s="246">
        <v>1</v>
      </c>
    </row>
    <row r="181" spans="1:18" ht="10.9" customHeight="1" x14ac:dyDescent="0.25">
      <c r="A181" s="437" t="s">
        <v>447</v>
      </c>
      <c r="B181" s="320" t="s">
        <v>711</v>
      </c>
      <c r="C181" s="250" t="s">
        <v>98</v>
      </c>
      <c r="D181" s="85">
        <v>9</v>
      </c>
      <c r="E181" s="86">
        <v>1</v>
      </c>
      <c r="F181" s="87"/>
      <c r="G181" s="87"/>
      <c r="H181" s="87"/>
      <c r="I181" s="87"/>
      <c r="J181" s="87"/>
      <c r="K181" s="87"/>
      <c r="L181" s="249">
        <f>IF(L183&gt;0,L182/L183,0)</f>
        <v>2</v>
      </c>
      <c r="M181" s="65">
        <f>IF(AND(E181&gt;0,E181&lt;&gt;"0"),L181/E181,0)</f>
        <v>2</v>
      </c>
      <c r="N181" s="66">
        <f>IF(N$1&gt;0,(N$1-M181)/N$1,0)</f>
        <v>-3</v>
      </c>
      <c r="O181" s="131" t="s">
        <v>449</v>
      </c>
      <c r="P181" s="43" t="s">
        <v>15</v>
      </c>
      <c r="Q181" s="35">
        <v>2</v>
      </c>
      <c r="R181" s="36" t="s">
        <v>98</v>
      </c>
    </row>
    <row r="182" spans="1:18" x14ac:dyDescent="0.25">
      <c r="A182" s="437"/>
      <c r="B182" s="361" t="s">
        <v>450</v>
      </c>
      <c r="C182" s="90" t="s">
        <v>75</v>
      </c>
      <c r="D182" s="47" t="s">
        <v>431</v>
      </c>
      <c r="E182" s="91" t="s">
        <v>431</v>
      </c>
      <c r="F182" s="47" t="s">
        <v>431</v>
      </c>
      <c r="G182" s="47" t="s">
        <v>431</v>
      </c>
      <c r="H182" s="47" t="s">
        <v>431</v>
      </c>
      <c r="I182" s="47" t="s">
        <v>431</v>
      </c>
      <c r="J182" s="47" t="s">
        <v>431</v>
      </c>
      <c r="K182" s="47" t="s">
        <v>431</v>
      </c>
      <c r="L182" s="49">
        <v>100</v>
      </c>
      <c r="M182" s="50" t="s">
        <v>45</v>
      </c>
      <c r="N182" s="92" t="s">
        <v>45</v>
      </c>
      <c r="O182" s="42"/>
      <c r="P182" s="43"/>
      <c r="Q182" s="35" t="s">
        <v>47</v>
      </c>
      <c r="R182" s="36"/>
    </row>
    <row r="183" spans="1:18" ht="10.9" customHeight="1" x14ac:dyDescent="0.25">
      <c r="A183" s="440"/>
      <c r="B183" s="364" t="s">
        <v>451</v>
      </c>
      <c r="C183" s="101" t="s">
        <v>239</v>
      </c>
      <c r="D183" s="54" t="s">
        <v>431</v>
      </c>
      <c r="E183" s="102" t="s">
        <v>431</v>
      </c>
      <c r="F183" s="54" t="s">
        <v>431</v>
      </c>
      <c r="G183" s="54" t="s">
        <v>431</v>
      </c>
      <c r="H183" s="54" t="s">
        <v>431</v>
      </c>
      <c r="I183" s="54" t="s">
        <v>431</v>
      </c>
      <c r="J183" s="54" t="s">
        <v>431</v>
      </c>
      <c r="K183" s="54" t="s">
        <v>431</v>
      </c>
      <c r="L183" s="56">
        <v>50</v>
      </c>
      <c r="M183" s="57" t="s">
        <v>45</v>
      </c>
      <c r="N183" s="103" t="s">
        <v>45</v>
      </c>
      <c r="O183" s="59"/>
      <c r="P183" s="75"/>
      <c r="Q183" s="105" t="s">
        <v>47</v>
      </c>
      <c r="R183" s="36"/>
    </row>
    <row r="184" spans="1:18" ht="10.9" customHeight="1" x14ac:dyDescent="0.25">
      <c r="A184" s="439" t="s">
        <v>452</v>
      </c>
      <c r="B184" s="320" t="s">
        <v>712</v>
      </c>
      <c r="C184" s="138" t="s">
        <v>98</v>
      </c>
      <c r="D184" s="85">
        <v>56</v>
      </c>
      <c r="E184" s="86"/>
      <c r="F184" s="87"/>
      <c r="G184" s="87"/>
      <c r="H184" s="87"/>
      <c r="I184" s="87"/>
      <c r="J184" s="87"/>
      <c r="K184" s="87"/>
      <c r="L184" s="97">
        <f>IF(L$185&gt;0,L186/L$185*100,0)</f>
        <v>0</v>
      </c>
      <c r="M184" s="65">
        <f>IF(AND(E184&gt;0,E184&lt;&gt;"0"),L184/E184,0)</f>
        <v>0</v>
      </c>
      <c r="N184" s="51">
        <f>IF(N$1&gt;0,(N$1-M184)/N$1,0)</f>
        <v>1</v>
      </c>
      <c r="O184" s="181" t="s">
        <v>454</v>
      </c>
      <c r="P184" s="177" t="s">
        <v>455</v>
      </c>
      <c r="Q184" s="178">
        <v>2</v>
      </c>
      <c r="R184" s="36" t="s">
        <v>98</v>
      </c>
    </row>
    <row r="185" spans="1:18" x14ac:dyDescent="0.25">
      <c r="A185" s="437"/>
      <c r="B185" s="365" t="s">
        <v>713</v>
      </c>
      <c r="C185" s="138" t="s">
        <v>75</v>
      </c>
      <c r="D185" s="85" t="s">
        <v>431</v>
      </c>
      <c r="E185" s="182" t="s">
        <v>431</v>
      </c>
      <c r="F185" s="85" t="s">
        <v>431</v>
      </c>
      <c r="G185" s="85" t="s">
        <v>431</v>
      </c>
      <c r="H185" s="85" t="s">
        <v>431</v>
      </c>
      <c r="I185" s="85" t="s">
        <v>431</v>
      </c>
      <c r="J185" s="85" t="s">
        <v>431</v>
      </c>
      <c r="K185" s="85" t="s">
        <v>431</v>
      </c>
      <c r="L185" s="183" t="str">
        <f>L102</f>
        <v/>
      </c>
      <c r="M185" s="50" t="s">
        <v>45</v>
      </c>
      <c r="N185" s="92" t="s">
        <v>45</v>
      </c>
      <c r="O185" s="556" t="s">
        <v>714</v>
      </c>
      <c r="P185" s="177"/>
      <c r="Q185" s="178" t="s">
        <v>47</v>
      </c>
      <c r="R185" s="36"/>
    </row>
    <row r="186" spans="1:18" x14ac:dyDescent="0.25">
      <c r="A186" s="437"/>
      <c r="B186" s="380" t="s">
        <v>458</v>
      </c>
      <c r="C186" s="138" t="s">
        <v>75</v>
      </c>
      <c r="D186" s="85" t="s">
        <v>431</v>
      </c>
      <c r="E186" s="182" t="s">
        <v>431</v>
      </c>
      <c r="F186" s="85" t="s">
        <v>431</v>
      </c>
      <c r="G186" s="85" t="s">
        <v>431</v>
      </c>
      <c r="H186" s="85" t="s">
        <v>431</v>
      </c>
      <c r="I186" s="85" t="s">
        <v>431</v>
      </c>
      <c r="J186" s="85" t="s">
        <v>431</v>
      </c>
      <c r="K186" s="85" t="s">
        <v>431</v>
      </c>
      <c r="L186" s="185"/>
      <c r="M186" s="50" t="s">
        <v>45</v>
      </c>
      <c r="N186" s="92" t="s">
        <v>45</v>
      </c>
      <c r="O186" s="556"/>
      <c r="P186" s="177"/>
      <c r="Q186" s="178" t="s">
        <v>47</v>
      </c>
      <c r="R186" s="36"/>
    </row>
    <row r="187" spans="1:18" s="192" customFormat="1" ht="11.25" x14ac:dyDescent="0.2">
      <c r="A187" s="437" t="s">
        <v>459</v>
      </c>
      <c r="B187" s="381" t="s">
        <v>715</v>
      </c>
      <c r="C187" s="186" t="s">
        <v>98</v>
      </c>
      <c r="D187" s="187">
        <v>9.8000000000000007</v>
      </c>
      <c r="E187" s="106"/>
      <c r="F187" s="188"/>
      <c r="G187" s="188"/>
      <c r="H187" s="188"/>
      <c r="I187" s="188"/>
      <c r="J187" s="188"/>
      <c r="K187" s="188"/>
      <c r="L187" s="97">
        <f>IF(L188&gt;0,L189/L188*100,0)</f>
        <v>0</v>
      </c>
      <c r="M187" s="189">
        <f>IF(AND(E187&gt;0,E187&lt;&gt;"0"),L187/E187,0)</f>
        <v>0</v>
      </c>
      <c r="N187" s="51">
        <f>IF(N$1&gt;0,(N$1-M187)/N$1,0)</f>
        <v>1</v>
      </c>
      <c r="O187" s="181" t="s">
        <v>461</v>
      </c>
      <c r="P187" s="190"/>
      <c r="Q187" s="35">
        <v>2</v>
      </c>
      <c r="R187" s="191" t="s">
        <v>98</v>
      </c>
    </row>
    <row r="188" spans="1:18" x14ac:dyDescent="0.25">
      <c r="A188" s="437"/>
      <c r="B188" s="365" t="s">
        <v>716</v>
      </c>
      <c r="C188" s="138" t="s">
        <v>75</v>
      </c>
      <c r="D188" s="85" t="s">
        <v>431</v>
      </c>
      <c r="E188" s="182" t="s">
        <v>431</v>
      </c>
      <c r="F188" s="85" t="s">
        <v>431</v>
      </c>
      <c r="G188" s="85" t="s">
        <v>431</v>
      </c>
      <c r="H188" s="85" t="s">
        <v>431</v>
      </c>
      <c r="I188" s="85" t="s">
        <v>431</v>
      </c>
      <c r="J188" s="85" t="s">
        <v>431</v>
      </c>
      <c r="K188" s="85" t="s">
        <v>431</v>
      </c>
      <c r="L188" s="183" t="str">
        <f>L105</f>
        <v/>
      </c>
      <c r="M188" s="50" t="s">
        <v>45</v>
      </c>
      <c r="N188" s="92" t="s">
        <v>45</v>
      </c>
      <c r="O188" s="42" t="s">
        <v>717</v>
      </c>
      <c r="P188" s="177"/>
      <c r="Q188" s="178" t="s">
        <v>47</v>
      </c>
      <c r="R188" s="36"/>
    </row>
    <row r="189" spans="1:18" x14ac:dyDescent="0.25">
      <c r="A189" s="437"/>
      <c r="B189" s="380" t="s">
        <v>458</v>
      </c>
      <c r="C189" s="138" t="s">
        <v>75</v>
      </c>
      <c r="D189" s="85" t="s">
        <v>431</v>
      </c>
      <c r="E189" s="182" t="s">
        <v>431</v>
      </c>
      <c r="F189" s="85" t="s">
        <v>431</v>
      </c>
      <c r="G189" s="85" t="s">
        <v>431</v>
      </c>
      <c r="H189" s="85" t="s">
        <v>431</v>
      </c>
      <c r="I189" s="85" t="s">
        <v>431</v>
      </c>
      <c r="J189" s="85" t="s">
        <v>431</v>
      </c>
      <c r="K189" s="85" t="s">
        <v>431</v>
      </c>
      <c r="L189" s="185"/>
      <c r="M189" s="50" t="s">
        <v>45</v>
      </c>
      <c r="N189" s="92" t="s">
        <v>45</v>
      </c>
      <c r="O189" s="556"/>
      <c r="P189" s="177"/>
      <c r="Q189" s="178" t="s">
        <v>47</v>
      </c>
      <c r="R189" s="36"/>
    </row>
    <row r="190" spans="1:18" s="199" customFormat="1" ht="22.5" x14ac:dyDescent="0.2">
      <c r="A190" s="437" t="s">
        <v>464</v>
      </c>
      <c r="B190" s="428" t="s">
        <v>718</v>
      </c>
      <c r="C190" s="194" t="s">
        <v>466</v>
      </c>
      <c r="D190" s="195">
        <v>50</v>
      </c>
      <c r="E190" s="86">
        <v>90</v>
      </c>
      <c r="F190" s="196"/>
      <c r="G190" s="196"/>
      <c r="H190" s="196"/>
      <c r="I190" s="196"/>
      <c r="J190" s="196"/>
      <c r="K190" s="196"/>
      <c r="L190" s="88">
        <f>IF(L$191&gt;0,L192/L$191,0)</f>
        <v>167.12</v>
      </c>
      <c r="M190" s="65">
        <f>IF(AND(E190&gt;0,E190&lt;&gt;"0"),L190/E190,0)</f>
        <v>1.856888888888889</v>
      </c>
      <c r="N190" s="197">
        <f>IF(N$1&gt;0,(N$1-M190)/N$1,0)</f>
        <v>-2.7137777777777781</v>
      </c>
      <c r="O190" s="181" t="s">
        <v>467</v>
      </c>
      <c r="P190" s="68" t="s">
        <v>15</v>
      </c>
      <c r="Q190" s="84">
        <v>2</v>
      </c>
      <c r="R190" s="198" t="s">
        <v>98</v>
      </c>
    </row>
    <row r="191" spans="1:18" s="199" customFormat="1" ht="11.25" x14ac:dyDescent="0.2">
      <c r="A191" s="437"/>
      <c r="B191" s="429" t="s">
        <v>719</v>
      </c>
      <c r="C191" s="90" t="s">
        <v>75</v>
      </c>
      <c r="D191" s="195"/>
      <c r="E191" s="91" t="s">
        <v>431</v>
      </c>
      <c r="F191" s="196"/>
      <c r="G191" s="196"/>
      <c r="H191" s="196"/>
      <c r="I191" s="196"/>
      <c r="J191" s="196"/>
      <c r="K191" s="196"/>
      <c r="L191" s="49">
        <v>150</v>
      </c>
      <c r="M191" s="65"/>
      <c r="N191" s="197"/>
      <c r="O191" s="208"/>
      <c r="P191" s="68"/>
      <c r="Q191" s="84"/>
      <c r="R191" s="198"/>
    </row>
    <row r="192" spans="1:18" x14ac:dyDescent="0.25">
      <c r="A192" s="437"/>
      <c r="B192" s="380" t="s">
        <v>469</v>
      </c>
      <c r="C192" s="90" t="s">
        <v>466</v>
      </c>
      <c r="D192" s="47" t="s">
        <v>431</v>
      </c>
      <c r="E192" s="91" t="s">
        <v>431</v>
      </c>
      <c r="F192" s="47" t="s">
        <v>431</v>
      </c>
      <c r="G192" s="47" t="s">
        <v>431</v>
      </c>
      <c r="H192" s="47" t="s">
        <v>431</v>
      </c>
      <c r="I192" s="47" t="s">
        <v>431</v>
      </c>
      <c r="J192" s="47" t="s">
        <v>431</v>
      </c>
      <c r="K192" s="47" t="s">
        <v>431</v>
      </c>
      <c r="L192" s="49">
        <v>25068</v>
      </c>
      <c r="M192" s="50" t="s">
        <v>45</v>
      </c>
      <c r="N192" s="92" t="s">
        <v>45</v>
      </c>
      <c r="O192" s="200"/>
      <c r="P192" s="43"/>
      <c r="Q192" s="35" t="s">
        <v>47</v>
      </c>
      <c r="R192" s="36"/>
    </row>
    <row r="193" spans="1:19" s="199" customFormat="1" ht="11.25" x14ac:dyDescent="0.2">
      <c r="A193" s="437" t="s">
        <v>470</v>
      </c>
      <c r="B193" s="430" t="s">
        <v>720</v>
      </c>
      <c r="C193" s="201" t="s">
        <v>466</v>
      </c>
      <c r="D193" s="202">
        <v>50</v>
      </c>
      <c r="E193" s="203">
        <v>1.4</v>
      </c>
      <c r="F193" s="204"/>
      <c r="G193" s="204"/>
      <c r="H193" s="204"/>
      <c r="I193" s="204"/>
      <c r="J193" s="204"/>
      <c r="K193" s="204"/>
      <c r="L193" s="88">
        <f>IF(L$191&gt;0,L194/L$191,0)</f>
        <v>1.333333333333333</v>
      </c>
      <c r="M193" s="50">
        <f>IF(AND(E193&gt;0,E193&lt;&gt;"0"),L193/E193,0)</f>
        <v>0.95238095238095244</v>
      </c>
      <c r="N193" s="205">
        <f>IF(N$1&gt;0,(N$1-M193)/N$1,0)</f>
        <v>-0.90476190476190488</v>
      </c>
      <c r="O193" s="181" t="s">
        <v>472</v>
      </c>
      <c r="P193" s="43" t="s">
        <v>15</v>
      </c>
      <c r="Q193" s="35">
        <v>2</v>
      </c>
      <c r="R193" s="206" t="s">
        <v>98</v>
      </c>
    </row>
    <row r="194" spans="1:19" ht="10.9" customHeight="1" x14ac:dyDescent="0.25">
      <c r="A194" s="440"/>
      <c r="B194" s="431" t="s">
        <v>473</v>
      </c>
      <c r="C194" s="101" t="s">
        <v>466</v>
      </c>
      <c r="D194" s="54" t="s">
        <v>431</v>
      </c>
      <c r="E194" s="102" t="s">
        <v>431</v>
      </c>
      <c r="F194" s="54" t="s">
        <v>431</v>
      </c>
      <c r="G194" s="54" t="s">
        <v>431</v>
      </c>
      <c r="H194" s="54" t="s">
        <v>431</v>
      </c>
      <c r="I194" s="54" t="s">
        <v>431</v>
      </c>
      <c r="J194" s="54" t="s">
        <v>431</v>
      </c>
      <c r="K194" s="54" t="s">
        <v>431</v>
      </c>
      <c r="L194" s="56">
        <v>200</v>
      </c>
      <c r="M194" s="57" t="s">
        <v>45</v>
      </c>
      <c r="N194" s="103" t="s">
        <v>45</v>
      </c>
      <c r="O194" s="207"/>
      <c r="P194" s="43"/>
      <c r="Q194" s="35" t="s">
        <v>47</v>
      </c>
      <c r="R194" s="36"/>
    </row>
    <row r="195" spans="1:19" s="215" customFormat="1" ht="29.45" customHeight="1" x14ac:dyDescent="0.15">
      <c r="A195" s="444" t="s">
        <v>474</v>
      </c>
      <c r="B195" s="387" t="s">
        <v>721</v>
      </c>
      <c r="C195" s="194" t="s">
        <v>98</v>
      </c>
      <c r="D195" s="209">
        <v>90.285555555555561</v>
      </c>
      <c r="E195" s="86">
        <v>25</v>
      </c>
      <c r="F195" s="210"/>
      <c r="G195" s="210"/>
      <c r="H195" s="210"/>
      <c r="I195" s="210"/>
      <c r="J195" s="210"/>
      <c r="K195" s="210"/>
      <c r="L195" s="211">
        <f>IF(L197&gt;0,L196/L197*100,0)</f>
        <v>20</v>
      </c>
      <c r="M195" s="189">
        <f>IF(AND(E195&gt;0,E195&lt;&gt;"0"),L195/E195,0)</f>
        <v>0.8</v>
      </c>
      <c r="N195" s="197">
        <f>IF(N$1&gt;0,(N$1-M195)/N$1,0)</f>
        <v>-0.60000000000000009</v>
      </c>
      <c r="O195" s="131" t="s">
        <v>476</v>
      </c>
      <c r="P195" s="212" t="s">
        <v>15</v>
      </c>
      <c r="Q195" s="213">
        <v>2</v>
      </c>
      <c r="R195" s="214" t="s">
        <v>98</v>
      </c>
    </row>
    <row r="196" spans="1:19" x14ac:dyDescent="0.25">
      <c r="A196" s="437"/>
      <c r="B196" s="365" t="s">
        <v>477</v>
      </c>
      <c r="C196" s="90" t="s">
        <v>75</v>
      </c>
      <c r="D196" s="47" t="s">
        <v>431</v>
      </c>
      <c r="E196" s="91" t="s">
        <v>431</v>
      </c>
      <c r="F196" s="47" t="s">
        <v>431</v>
      </c>
      <c r="G196" s="47" t="s">
        <v>431</v>
      </c>
      <c r="H196" s="47" t="s">
        <v>431</v>
      </c>
      <c r="I196" s="47" t="s">
        <v>431</v>
      </c>
      <c r="J196" s="47" t="s">
        <v>431</v>
      </c>
      <c r="K196" s="47" t="s">
        <v>431</v>
      </c>
      <c r="L196" s="49">
        <v>1</v>
      </c>
      <c r="M196" s="50" t="s">
        <v>45</v>
      </c>
      <c r="N196" s="92" t="s">
        <v>45</v>
      </c>
      <c r="O196" s="42"/>
      <c r="P196" s="43"/>
      <c r="Q196" s="35" t="s">
        <v>47</v>
      </c>
      <c r="R196" s="36"/>
    </row>
    <row r="197" spans="1:19" ht="10.9" customHeight="1" x14ac:dyDescent="0.25">
      <c r="A197" s="437"/>
      <c r="B197" s="379" t="s">
        <v>479</v>
      </c>
      <c r="C197" s="101" t="s">
        <v>75</v>
      </c>
      <c r="D197" s="54" t="s">
        <v>431</v>
      </c>
      <c r="E197" s="102" t="s">
        <v>431</v>
      </c>
      <c r="F197" s="54" t="s">
        <v>431</v>
      </c>
      <c r="G197" s="54" t="s">
        <v>431</v>
      </c>
      <c r="H197" s="54" t="s">
        <v>431</v>
      </c>
      <c r="I197" s="54" t="s">
        <v>431</v>
      </c>
      <c r="J197" s="54" t="s">
        <v>431</v>
      </c>
      <c r="K197" s="54" t="s">
        <v>431</v>
      </c>
      <c r="L197" s="56">
        <v>5</v>
      </c>
      <c r="M197" s="57" t="s">
        <v>45</v>
      </c>
      <c r="N197" s="103" t="s">
        <v>45</v>
      </c>
      <c r="O197" s="59"/>
      <c r="P197" s="59"/>
      <c r="Q197" s="35" t="s">
        <v>47</v>
      </c>
      <c r="R197" s="36"/>
    </row>
    <row r="198" spans="1:19" s="215" customFormat="1" ht="19.899999999999999" customHeight="1" x14ac:dyDescent="0.15">
      <c r="A198" s="445" t="s">
        <v>480</v>
      </c>
      <c r="B198" s="381" t="s">
        <v>722</v>
      </c>
      <c r="C198" s="186" t="s">
        <v>98</v>
      </c>
      <c r="D198" s="216">
        <v>99.2</v>
      </c>
      <c r="E198" s="106"/>
      <c r="F198" s="217"/>
      <c r="G198" s="217"/>
      <c r="H198" s="217"/>
      <c r="I198" s="217"/>
      <c r="J198" s="217"/>
      <c r="K198" s="217"/>
      <c r="L198" s="211">
        <f>IF(L200&gt;0,L199/L200*100,0)</f>
        <v>20</v>
      </c>
      <c r="M198" s="218">
        <f>IF(AND(E198&gt;0,E198&lt;&gt;"0"),L198/E198,0)</f>
        <v>0</v>
      </c>
      <c r="N198" s="219">
        <f>IF(N$1&gt;0,(N$1-M198)/N$1,0)</f>
        <v>1</v>
      </c>
      <c r="O198" s="131" t="s">
        <v>482</v>
      </c>
      <c r="P198" s="220" t="s">
        <v>15</v>
      </c>
      <c r="Q198" s="221">
        <v>2</v>
      </c>
      <c r="R198" s="214" t="s">
        <v>98</v>
      </c>
      <c r="S198" s="222"/>
    </row>
    <row r="199" spans="1:19" x14ac:dyDescent="0.25">
      <c r="A199" s="437"/>
      <c r="B199" s="432" t="s">
        <v>483</v>
      </c>
      <c r="C199" s="129" t="s">
        <v>75</v>
      </c>
      <c r="D199" s="119" t="s">
        <v>431</v>
      </c>
      <c r="E199" s="130" t="s">
        <v>431</v>
      </c>
      <c r="F199" s="119" t="s">
        <v>431</v>
      </c>
      <c r="G199" s="119" t="s">
        <v>431</v>
      </c>
      <c r="H199" s="119" t="s">
        <v>431</v>
      </c>
      <c r="I199" s="119" t="s">
        <v>431</v>
      </c>
      <c r="J199" s="119" t="s">
        <v>431</v>
      </c>
      <c r="K199" s="119" t="s">
        <v>431</v>
      </c>
      <c r="L199" s="122">
        <v>1</v>
      </c>
      <c r="M199" s="65" t="s">
        <v>45</v>
      </c>
      <c r="N199" s="95" t="s">
        <v>45</v>
      </c>
      <c r="O199" s="556"/>
      <c r="P199" s="68"/>
      <c r="Q199" s="84" t="s">
        <v>47</v>
      </c>
      <c r="R199" s="223"/>
    </row>
    <row r="200" spans="1:19" ht="10.9" customHeight="1" x14ac:dyDescent="0.25">
      <c r="A200" s="440"/>
      <c r="B200" s="379" t="s">
        <v>484</v>
      </c>
      <c r="C200" s="101" t="s">
        <v>75</v>
      </c>
      <c r="D200" s="54" t="s">
        <v>431</v>
      </c>
      <c r="E200" s="102" t="s">
        <v>431</v>
      </c>
      <c r="F200" s="54" t="s">
        <v>431</v>
      </c>
      <c r="G200" s="54" t="s">
        <v>431</v>
      </c>
      <c r="H200" s="54" t="s">
        <v>431</v>
      </c>
      <c r="I200" s="54" t="s">
        <v>431</v>
      </c>
      <c r="J200" s="54" t="s">
        <v>431</v>
      </c>
      <c r="K200" s="54" t="s">
        <v>431</v>
      </c>
      <c r="L200" s="56">
        <v>5</v>
      </c>
      <c r="M200" s="57" t="s">
        <v>45</v>
      </c>
      <c r="N200" s="103" t="s">
        <v>45</v>
      </c>
      <c r="O200" s="59"/>
      <c r="P200" s="59"/>
      <c r="Q200" s="105" t="s">
        <v>47</v>
      </c>
      <c r="R200" s="36"/>
    </row>
    <row r="201" spans="1:19" s="215" customFormat="1" ht="19.899999999999999" customHeight="1" x14ac:dyDescent="0.15">
      <c r="A201" s="444" t="s">
        <v>485</v>
      </c>
      <c r="B201" s="433" t="s">
        <v>723</v>
      </c>
      <c r="C201" s="186" t="s">
        <v>98</v>
      </c>
      <c r="D201" s="216">
        <v>99.2</v>
      </c>
      <c r="E201" s="106"/>
      <c r="F201" s="217"/>
      <c r="G201" s="217"/>
      <c r="H201" s="217"/>
      <c r="I201" s="217"/>
      <c r="J201" s="217"/>
      <c r="K201" s="217"/>
      <c r="L201" s="211">
        <f>IF(L203&gt;0,L202/L203*100,0)</f>
        <v>0</v>
      </c>
      <c r="M201" s="218">
        <f>IF(AND(E201&gt;0,E201&lt;&gt;"0"),L201/E201,0)</f>
        <v>0</v>
      </c>
      <c r="N201" s="219">
        <f>IF(N$1&gt;0,(N$1-M201)/N$1,0)</f>
        <v>1</v>
      </c>
      <c r="O201" s="131" t="s">
        <v>487</v>
      </c>
      <c r="P201" s="220" t="s">
        <v>15</v>
      </c>
      <c r="Q201" s="221">
        <v>2</v>
      </c>
      <c r="R201" s="214" t="s">
        <v>98</v>
      </c>
      <c r="S201" s="222"/>
    </row>
    <row r="202" spans="1:19" x14ac:dyDescent="0.25">
      <c r="A202" s="437"/>
      <c r="B202" s="432" t="s">
        <v>488</v>
      </c>
      <c r="C202" s="129" t="s">
        <v>75</v>
      </c>
      <c r="D202" s="119" t="s">
        <v>431</v>
      </c>
      <c r="E202" s="130" t="s">
        <v>431</v>
      </c>
      <c r="F202" s="119" t="s">
        <v>431</v>
      </c>
      <c r="G202" s="119" t="s">
        <v>431</v>
      </c>
      <c r="H202" s="119" t="s">
        <v>431</v>
      </c>
      <c r="I202" s="119" t="s">
        <v>431</v>
      </c>
      <c r="J202" s="119" t="s">
        <v>431</v>
      </c>
      <c r="K202" s="119" t="s">
        <v>431</v>
      </c>
      <c r="L202" s="122"/>
      <c r="M202" s="65" t="s">
        <v>45</v>
      </c>
      <c r="N202" s="95" t="s">
        <v>45</v>
      </c>
      <c r="O202" s="556"/>
      <c r="P202" s="68"/>
      <c r="Q202" s="84" t="s">
        <v>47</v>
      </c>
      <c r="R202" s="223"/>
    </row>
    <row r="203" spans="1:19" ht="10.9" customHeight="1" x14ac:dyDescent="0.25">
      <c r="A203" s="440"/>
      <c r="B203" s="379" t="s">
        <v>489</v>
      </c>
      <c r="C203" s="101" t="s">
        <v>75</v>
      </c>
      <c r="D203" s="54" t="s">
        <v>431</v>
      </c>
      <c r="E203" s="102" t="s">
        <v>431</v>
      </c>
      <c r="F203" s="54" t="s">
        <v>431</v>
      </c>
      <c r="G203" s="54" t="s">
        <v>431</v>
      </c>
      <c r="H203" s="54" t="s">
        <v>431</v>
      </c>
      <c r="I203" s="54" t="s">
        <v>431</v>
      </c>
      <c r="J203" s="54" t="s">
        <v>431</v>
      </c>
      <c r="K203" s="54" t="s">
        <v>431</v>
      </c>
      <c r="L203" s="56"/>
      <c r="M203" s="57" t="s">
        <v>45</v>
      </c>
      <c r="N203" s="103" t="s">
        <v>45</v>
      </c>
      <c r="O203" s="59"/>
      <c r="P203" s="59"/>
      <c r="Q203" s="105" t="s">
        <v>47</v>
      </c>
      <c r="R203" s="36"/>
    </row>
    <row r="204" spans="1:19" s="215" customFormat="1" ht="19.899999999999999" customHeight="1" x14ac:dyDescent="0.15">
      <c r="A204" s="444" t="s">
        <v>490</v>
      </c>
      <c r="B204" s="433" t="s">
        <v>724</v>
      </c>
      <c r="C204" s="186" t="s">
        <v>98</v>
      </c>
      <c r="D204" s="216">
        <v>99.2</v>
      </c>
      <c r="E204" s="106"/>
      <c r="F204" s="217"/>
      <c r="G204" s="217"/>
      <c r="H204" s="217"/>
      <c r="I204" s="217"/>
      <c r="J204" s="217"/>
      <c r="K204" s="217"/>
      <c r="L204" s="211">
        <f>IF(L206&gt;0,L205/L206*100,0)</f>
        <v>0</v>
      </c>
      <c r="M204" s="218">
        <f>IF(AND(E204&gt;0,E204&lt;&gt;"0"),L204/E204,0)</f>
        <v>0</v>
      </c>
      <c r="N204" s="219">
        <f>IF(N$1&gt;0,(N$1-M204)/N$1,0)</f>
        <v>1</v>
      </c>
      <c r="O204" s="131" t="s">
        <v>492</v>
      </c>
      <c r="P204" s="220" t="s">
        <v>15</v>
      </c>
      <c r="Q204" s="221">
        <v>2</v>
      </c>
      <c r="R204" s="214" t="s">
        <v>98</v>
      </c>
      <c r="S204" s="222"/>
    </row>
    <row r="205" spans="1:19" x14ac:dyDescent="0.25">
      <c r="A205" s="437"/>
      <c r="B205" s="432" t="s">
        <v>493</v>
      </c>
      <c r="C205" s="129" t="s">
        <v>75</v>
      </c>
      <c r="D205" s="119" t="s">
        <v>431</v>
      </c>
      <c r="E205" s="130" t="s">
        <v>431</v>
      </c>
      <c r="F205" s="119" t="s">
        <v>431</v>
      </c>
      <c r="G205" s="119" t="s">
        <v>431</v>
      </c>
      <c r="H205" s="119" t="s">
        <v>431</v>
      </c>
      <c r="I205" s="119" t="s">
        <v>431</v>
      </c>
      <c r="J205" s="119" t="s">
        <v>431</v>
      </c>
      <c r="K205" s="119" t="s">
        <v>431</v>
      </c>
      <c r="L205" s="122"/>
      <c r="M205" s="65" t="s">
        <v>45</v>
      </c>
      <c r="N205" s="95" t="s">
        <v>45</v>
      </c>
      <c r="O205" s="556"/>
      <c r="P205" s="68"/>
      <c r="Q205" s="84" t="s">
        <v>47</v>
      </c>
      <c r="R205" s="223"/>
    </row>
    <row r="206" spans="1:19" ht="10.9" customHeight="1" x14ac:dyDescent="0.25">
      <c r="A206" s="440"/>
      <c r="B206" s="379" t="s">
        <v>494</v>
      </c>
      <c r="C206" s="101" t="s">
        <v>75</v>
      </c>
      <c r="D206" s="54" t="s">
        <v>431</v>
      </c>
      <c r="E206" s="102" t="s">
        <v>431</v>
      </c>
      <c r="F206" s="54" t="s">
        <v>431</v>
      </c>
      <c r="G206" s="54" t="s">
        <v>431</v>
      </c>
      <c r="H206" s="54" t="s">
        <v>431</v>
      </c>
      <c r="I206" s="54" t="s">
        <v>431</v>
      </c>
      <c r="J206" s="54" t="s">
        <v>431</v>
      </c>
      <c r="K206" s="54" t="s">
        <v>431</v>
      </c>
      <c r="L206" s="56"/>
      <c r="M206" s="57" t="s">
        <v>45</v>
      </c>
      <c r="N206" s="103" t="s">
        <v>45</v>
      </c>
      <c r="O206" s="59"/>
      <c r="P206" s="59"/>
      <c r="Q206" s="105" t="s">
        <v>47</v>
      </c>
      <c r="R206" s="36"/>
    </row>
    <row r="207" spans="1:19" s="215" customFormat="1" ht="19.899999999999999" customHeight="1" x14ac:dyDescent="0.15">
      <c r="A207" s="444" t="s">
        <v>495</v>
      </c>
      <c r="B207" s="433" t="s">
        <v>725</v>
      </c>
      <c r="C207" s="186" t="s">
        <v>98</v>
      </c>
      <c r="D207" s="216">
        <v>99.2</v>
      </c>
      <c r="E207" s="106"/>
      <c r="F207" s="217"/>
      <c r="G207" s="217"/>
      <c r="H207" s="217"/>
      <c r="I207" s="217"/>
      <c r="J207" s="217"/>
      <c r="K207" s="217"/>
      <c r="L207" s="211">
        <f>IF(L209&gt;0,L208/L209*100,0)</f>
        <v>25</v>
      </c>
      <c r="M207" s="218">
        <f>IF(AND(E207&gt;0,E207&lt;&gt;"0"),L207/E207,0)</f>
        <v>0</v>
      </c>
      <c r="N207" s="219">
        <f>IF(N$1&gt;0,(N$1-M207)/N$1,0)</f>
        <v>1</v>
      </c>
      <c r="O207" s="131" t="s">
        <v>497</v>
      </c>
      <c r="P207" s="220" t="s">
        <v>15</v>
      </c>
      <c r="Q207" s="221">
        <v>2</v>
      </c>
      <c r="R207" s="214" t="s">
        <v>98</v>
      </c>
      <c r="S207" s="222"/>
    </row>
    <row r="208" spans="1:19" x14ac:dyDescent="0.25">
      <c r="A208" s="437"/>
      <c r="B208" s="432" t="s">
        <v>498</v>
      </c>
      <c r="C208" s="129" t="s">
        <v>75</v>
      </c>
      <c r="D208" s="119" t="s">
        <v>431</v>
      </c>
      <c r="E208" s="130" t="s">
        <v>431</v>
      </c>
      <c r="F208" s="119" t="s">
        <v>431</v>
      </c>
      <c r="G208" s="119" t="s">
        <v>431</v>
      </c>
      <c r="H208" s="119" t="s">
        <v>431</v>
      </c>
      <c r="I208" s="119" t="s">
        <v>431</v>
      </c>
      <c r="J208" s="119" t="s">
        <v>431</v>
      </c>
      <c r="K208" s="119" t="s">
        <v>431</v>
      </c>
      <c r="L208" s="122">
        <v>15</v>
      </c>
      <c r="M208" s="65" t="s">
        <v>45</v>
      </c>
      <c r="N208" s="95" t="s">
        <v>45</v>
      </c>
      <c r="O208" s="556"/>
      <c r="P208" s="68"/>
      <c r="Q208" s="84" t="s">
        <v>47</v>
      </c>
      <c r="R208" s="223"/>
    </row>
    <row r="209" spans="1:18" ht="10.9" customHeight="1" x14ac:dyDescent="0.25">
      <c r="A209" s="440"/>
      <c r="B209" s="434" t="s">
        <v>499</v>
      </c>
      <c r="C209" s="101" t="s">
        <v>75</v>
      </c>
      <c r="D209" s="54" t="s">
        <v>431</v>
      </c>
      <c r="E209" s="102" t="s">
        <v>431</v>
      </c>
      <c r="F209" s="54" t="s">
        <v>431</v>
      </c>
      <c r="G209" s="54" t="s">
        <v>431</v>
      </c>
      <c r="H209" s="54" t="s">
        <v>431</v>
      </c>
      <c r="I209" s="54" t="s">
        <v>431</v>
      </c>
      <c r="J209" s="54" t="s">
        <v>431</v>
      </c>
      <c r="K209" s="54" t="s">
        <v>431</v>
      </c>
      <c r="L209" s="56">
        <v>60</v>
      </c>
      <c r="M209" s="57" t="s">
        <v>45</v>
      </c>
      <c r="N209" s="103" t="s">
        <v>45</v>
      </c>
      <c r="O209" s="59"/>
      <c r="P209" s="59"/>
      <c r="Q209" s="105" t="s">
        <v>47</v>
      </c>
      <c r="R209" s="36"/>
    </row>
    <row r="210" spans="1:18" ht="21.75" customHeight="1" x14ac:dyDescent="0.25">
      <c r="A210" s="439" t="s">
        <v>500</v>
      </c>
      <c r="B210" s="243" t="s">
        <v>726</v>
      </c>
      <c r="C210" s="194" t="s">
        <v>98</v>
      </c>
      <c r="D210" s="119">
        <v>4</v>
      </c>
      <c r="E210" s="120">
        <v>24</v>
      </c>
      <c r="F210" s="121"/>
      <c r="G210" s="121"/>
      <c r="H210" s="121"/>
      <c r="I210" s="121"/>
      <c r="J210" s="121"/>
      <c r="K210" s="121"/>
      <c r="L210" s="88">
        <f>IF(L211&gt;0,L212/L211*100,0)</f>
        <v>25</v>
      </c>
      <c r="M210" s="65">
        <f>IF(AND(E210&gt;0,E210&lt;&gt;"0"),L210/E210,0)</f>
        <v>1.041666666666667</v>
      </c>
      <c r="N210" s="66">
        <f>IF(N$1&gt;0,(N$1-M210)/N$1,0)</f>
        <v>-1.083333333333333</v>
      </c>
      <c r="O210" s="131" t="s">
        <v>502</v>
      </c>
      <c r="P210" s="68"/>
      <c r="Q210" s="84"/>
      <c r="R210" s="36"/>
    </row>
    <row r="211" spans="1:18" ht="20.45" customHeight="1" x14ac:dyDescent="0.25">
      <c r="A211" s="437"/>
      <c r="B211" s="417" t="s">
        <v>503</v>
      </c>
      <c r="C211" s="90" t="s">
        <v>75</v>
      </c>
      <c r="D211" s="47" t="s">
        <v>431</v>
      </c>
      <c r="E211" s="91" t="s">
        <v>431</v>
      </c>
      <c r="F211" s="47" t="s">
        <v>431</v>
      </c>
      <c r="G211" s="47" t="s">
        <v>431</v>
      </c>
      <c r="H211" s="47" t="s">
        <v>431</v>
      </c>
      <c r="I211" s="47" t="s">
        <v>431</v>
      </c>
      <c r="J211" s="47" t="s">
        <v>431</v>
      </c>
      <c r="K211" s="47" t="s">
        <v>431</v>
      </c>
      <c r="L211" s="49">
        <v>100</v>
      </c>
      <c r="M211" s="50" t="s">
        <v>45</v>
      </c>
      <c r="N211" s="92" t="s">
        <v>45</v>
      </c>
      <c r="O211" s="42"/>
      <c r="P211" s="43"/>
      <c r="Q211" s="35" t="s">
        <v>47</v>
      </c>
      <c r="R211" s="36"/>
    </row>
    <row r="212" spans="1:18" ht="31.15" customHeight="1" x14ac:dyDescent="0.25">
      <c r="A212" s="440"/>
      <c r="B212" s="418" t="s">
        <v>504</v>
      </c>
      <c r="C212" s="101" t="s">
        <v>75</v>
      </c>
      <c r="D212" s="54" t="s">
        <v>431</v>
      </c>
      <c r="E212" s="102" t="s">
        <v>431</v>
      </c>
      <c r="F212" s="54" t="s">
        <v>431</v>
      </c>
      <c r="G212" s="54" t="s">
        <v>431</v>
      </c>
      <c r="H212" s="54" t="s">
        <v>431</v>
      </c>
      <c r="I212" s="54" t="s">
        <v>431</v>
      </c>
      <c r="J212" s="54" t="s">
        <v>431</v>
      </c>
      <c r="K212" s="54" t="s">
        <v>431</v>
      </c>
      <c r="L212" s="56">
        <v>25</v>
      </c>
      <c r="M212" s="57" t="s">
        <v>45</v>
      </c>
      <c r="N212" s="103" t="s">
        <v>45</v>
      </c>
      <c r="O212" s="59"/>
      <c r="P212" s="43"/>
      <c r="Q212" s="35" t="s">
        <v>47</v>
      </c>
      <c r="R212" s="36"/>
    </row>
    <row r="213" spans="1:18" ht="10.9" customHeight="1" x14ac:dyDescent="0.25">
      <c r="A213" s="439" t="s">
        <v>505</v>
      </c>
      <c r="B213" s="467" t="s">
        <v>727</v>
      </c>
      <c r="C213" s="487" t="s">
        <v>98</v>
      </c>
      <c r="D213" s="85">
        <v>84.9</v>
      </c>
      <c r="E213" s="86"/>
      <c r="F213" s="87"/>
      <c r="G213" s="87"/>
      <c r="H213" s="87"/>
      <c r="I213" s="87"/>
      <c r="J213" s="87"/>
      <c r="K213" s="87"/>
      <c r="L213" s="88">
        <f>IF(L214&gt;0,L215/L214*100,0)</f>
        <v>0</v>
      </c>
      <c r="M213" s="65">
        <f>IF(AND(E213&gt;0,E213&lt;&gt;"0"),L213/E213,0)</f>
        <v>0</v>
      </c>
      <c r="N213" s="66">
        <f>IF(N$1&gt;0,(N$1-M213)/N$1,0)</f>
        <v>1</v>
      </c>
      <c r="O213" s="485" t="s">
        <v>507</v>
      </c>
      <c r="P213" s="481" t="s">
        <v>42</v>
      </c>
      <c r="Q213" s="84"/>
      <c r="R213" s="36" t="s">
        <v>98</v>
      </c>
    </row>
    <row r="214" spans="1:18" x14ac:dyDescent="0.25">
      <c r="A214" s="437"/>
      <c r="B214" s="478" t="s">
        <v>508</v>
      </c>
      <c r="C214" s="473" t="s">
        <v>75</v>
      </c>
      <c r="D214" s="47" t="s">
        <v>431</v>
      </c>
      <c r="E214" s="91" t="s">
        <v>431</v>
      </c>
      <c r="F214" s="47" t="s">
        <v>431</v>
      </c>
      <c r="G214" s="47" t="s">
        <v>431</v>
      </c>
      <c r="H214" s="47" t="s">
        <v>431</v>
      </c>
      <c r="I214" s="47" t="s">
        <v>431</v>
      </c>
      <c r="J214" s="47" t="s">
        <v>431</v>
      </c>
      <c r="K214" s="47" t="s">
        <v>431</v>
      </c>
      <c r="L214" s="49"/>
      <c r="M214" s="50" t="s">
        <v>45</v>
      </c>
      <c r="N214" s="92" t="s">
        <v>45</v>
      </c>
      <c r="O214" s="464" t="s">
        <v>509</v>
      </c>
      <c r="P214" s="43"/>
      <c r="Q214" s="35" t="s">
        <v>47</v>
      </c>
      <c r="R214" s="36"/>
    </row>
    <row r="215" spans="1:18" ht="10.9" customHeight="1" x14ac:dyDescent="0.25">
      <c r="A215" s="437"/>
      <c r="B215" s="516" t="s">
        <v>510</v>
      </c>
      <c r="C215" s="473" t="s">
        <v>75</v>
      </c>
      <c r="D215" s="47" t="s">
        <v>431</v>
      </c>
      <c r="E215" s="91" t="s">
        <v>431</v>
      </c>
      <c r="F215" s="47" t="s">
        <v>431</v>
      </c>
      <c r="G215" s="47" t="s">
        <v>431</v>
      </c>
      <c r="H215" s="47" t="s">
        <v>431</v>
      </c>
      <c r="I215" s="47" t="s">
        <v>431</v>
      </c>
      <c r="J215" s="47" t="s">
        <v>431</v>
      </c>
      <c r="K215" s="47" t="s">
        <v>431</v>
      </c>
      <c r="L215" s="49"/>
      <c r="M215" s="50" t="s">
        <v>45</v>
      </c>
      <c r="N215" s="92" t="s">
        <v>45</v>
      </c>
      <c r="O215" s="464" t="s">
        <v>511</v>
      </c>
      <c r="P215" s="75"/>
      <c r="Q215" s="105" t="s">
        <v>47</v>
      </c>
      <c r="R215" s="36"/>
    </row>
    <row r="216" spans="1:18" ht="31.15" customHeight="1" x14ac:dyDescent="0.25">
      <c r="A216" s="439" t="s">
        <v>512</v>
      </c>
      <c r="B216" s="320" t="s">
        <v>728</v>
      </c>
      <c r="C216" s="138" t="s">
        <v>98</v>
      </c>
      <c r="D216" s="85">
        <v>85.7</v>
      </c>
      <c r="E216" s="86"/>
      <c r="F216" s="87"/>
      <c r="G216" s="87"/>
      <c r="H216" s="87"/>
      <c r="I216" s="87"/>
      <c r="J216" s="87"/>
      <c r="K216" s="87"/>
      <c r="L216" s="88">
        <f>IF(L217&gt;0,L218/L217*100,0)</f>
        <v>0</v>
      </c>
      <c r="M216" s="65">
        <f>IF(AND(E216&gt;0,E216&lt;&gt;"0"),L216/E216,0)</f>
        <v>0</v>
      </c>
      <c r="N216" s="66">
        <f>IF(N$1&gt;0,(N$1-M216)/N$1,0)</f>
        <v>1</v>
      </c>
      <c r="O216" s="556" t="s">
        <v>514</v>
      </c>
      <c r="P216" s="68" t="s">
        <v>119</v>
      </c>
      <c r="Q216" s="84">
        <v>2</v>
      </c>
      <c r="R216" s="36" t="s">
        <v>98</v>
      </c>
    </row>
    <row r="217" spans="1:18" x14ac:dyDescent="0.25">
      <c r="A217" s="437"/>
      <c r="B217" s="392" t="s">
        <v>515</v>
      </c>
      <c r="C217" s="90" t="s">
        <v>75</v>
      </c>
      <c r="D217" s="96"/>
      <c r="E217" s="193"/>
      <c r="F217" s="96"/>
      <c r="G217" s="96"/>
      <c r="H217" s="96"/>
      <c r="I217" s="96"/>
      <c r="J217" s="96"/>
      <c r="K217" s="96"/>
      <c r="L217" s="49"/>
      <c r="M217" s="50"/>
      <c r="N217" s="51"/>
      <c r="O217" s="42" t="s">
        <v>516</v>
      </c>
      <c r="P217" s="43"/>
      <c r="Q217" s="35" t="s">
        <v>47</v>
      </c>
      <c r="R217" s="36"/>
    </row>
    <row r="218" spans="1:18" ht="21.75" customHeight="1" x14ac:dyDescent="0.25">
      <c r="A218" s="437"/>
      <c r="B218" s="100" t="s">
        <v>517</v>
      </c>
      <c r="C218" s="411" t="s">
        <v>75</v>
      </c>
      <c r="D218" s="47" t="s">
        <v>431</v>
      </c>
      <c r="E218" s="91" t="s">
        <v>431</v>
      </c>
      <c r="F218" s="47" t="s">
        <v>431</v>
      </c>
      <c r="G218" s="47" t="s">
        <v>431</v>
      </c>
      <c r="H218" s="47" t="s">
        <v>431</v>
      </c>
      <c r="I218" s="47" t="s">
        <v>431</v>
      </c>
      <c r="J218" s="47" t="s">
        <v>431</v>
      </c>
      <c r="K218" s="47" t="s">
        <v>431</v>
      </c>
      <c r="L218" s="49"/>
      <c r="M218" s="50" t="s">
        <v>45</v>
      </c>
      <c r="N218" s="92" t="s">
        <v>45</v>
      </c>
      <c r="O218" s="42" t="s">
        <v>518</v>
      </c>
      <c r="P218" s="59"/>
      <c r="Q218" s="105" t="s">
        <v>47</v>
      </c>
      <c r="R218" s="36"/>
    </row>
    <row r="219" spans="1:18" ht="10.9" customHeight="1" x14ac:dyDescent="0.25">
      <c r="A219" s="437" t="s">
        <v>519</v>
      </c>
      <c r="B219" s="320" t="s">
        <v>729</v>
      </c>
      <c r="C219" s="138" t="s">
        <v>98</v>
      </c>
      <c r="D219" s="85" t="s">
        <v>619</v>
      </c>
      <c r="E219" s="86"/>
      <c r="F219" s="87"/>
      <c r="G219" s="87"/>
      <c r="H219" s="87"/>
      <c r="I219" s="87"/>
      <c r="J219" s="87"/>
      <c r="K219" s="87"/>
      <c r="L219" s="88">
        <f>IF(L220&gt;0,L221/L220*100,0)</f>
        <v>0</v>
      </c>
      <c r="M219" s="65">
        <f>IF(AND(E219&gt;0,E219&lt;&gt;"0"),L219/E219,0)</f>
        <v>0</v>
      </c>
      <c r="N219" s="66">
        <f>IF(N$1&gt;0,(N$1-M219)/N$1,0)</f>
        <v>1</v>
      </c>
      <c r="O219" s="556"/>
      <c r="P219" s="177" t="s">
        <v>15</v>
      </c>
      <c r="Q219" s="178">
        <v>2</v>
      </c>
      <c r="R219" s="36" t="s">
        <v>98</v>
      </c>
    </row>
    <row r="220" spans="1:18" x14ac:dyDescent="0.25">
      <c r="A220" s="437"/>
      <c r="B220" s="363" t="s">
        <v>521</v>
      </c>
      <c r="C220" s="90" t="s">
        <v>75</v>
      </c>
      <c r="D220" s="47" t="s">
        <v>431</v>
      </c>
      <c r="E220" s="91" t="s">
        <v>431</v>
      </c>
      <c r="F220" s="47" t="s">
        <v>431</v>
      </c>
      <c r="G220" s="47" t="s">
        <v>431</v>
      </c>
      <c r="H220" s="47" t="s">
        <v>431</v>
      </c>
      <c r="I220" s="47" t="s">
        <v>431</v>
      </c>
      <c r="J220" s="47" t="s">
        <v>431</v>
      </c>
      <c r="K220" s="47" t="s">
        <v>431</v>
      </c>
      <c r="L220" s="49"/>
      <c r="M220" s="50" t="s">
        <v>45</v>
      </c>
      <c r="N220" s="92" t="s">
        <v>45</v>
      </c>
      <c r="O220" s="141"/>
      <c r="P220" s="43"/>
      <c r="Q220" s="35" t="s">
        <v>47</v>
      </c>
      <c r="R220" s="36"/>
    </row>
    <row r="221" spans="1:18" x14ac:dyDescent="0.25">
      <c r="A221" s="437"/>
      <c r="B221" s="361" t="s">
        <v>522</v>
      </c>
      <c r="C221" s="90" t="s">
        <v>75</v>
      </c>
      <c r="D221" s="47" t="s">
        <v>431</v>
      </c>
      <c r="E221" s="91" t="s">
        <v>431</v>
      </c>
      <c r="F221" s="47" t="s">
        <v>431</v>
      </c>
      <c r="G221" s="47" t="s">
        <v>431</v>
      </c>
      <c r="H221" s="47" t="s">
        <v>431</v>
      </c>
      <c r="I221" s="47" t="s">
        <v>431</v>
      </c>
      <c r="J221" s="47" t="s">
        <v>431</v>
      </c>
      <c r="K221" s="47" t="s">
        <v>431</v>
      </c>
      <c r="L221" s="49"/>
      <c r="M221" s="50" t="s">
        <v>45</v>
      </c>
      <c r="N221" s="92" t="s">
        <v>45</v>
      </c>
      <c r="O221" s="42"/>
      <c r="P221" s="43"/>
      <c r="Q221" s="35" t="s">
        <v>47</v>
      </c>
      <c r="R221" s="36"/>
    </row>
    <row r="222" spans="1:18" x14ac:dyDescent="0.25">
      <c r="A222" s="437" t="s">
        <v>523</v>
      </c>
      <c r="B222" s="69" t="s">
        <v>730</v>
      </c>
      <c r="C222" s="52" t="s">
        <v>98</v>
      </c>
      <c r="D222" s="96" t="s">
        <v>619</v>
      </c>
      <c r="E222" s="106"/>
      <c r="F222" s="107"/>
      <c r="G222" s="107"/>
      <c r="H222" s="107"/>
      <c r="I222" s="107"/>
      <c r="J222" s="107"/>
      <c r="K222" s="107"/>
      <c r="L222" s="97">
        <f>IF(L220&gt;0,L223/L220*100,0)</f>
        <v>0</v>
      </c>
      <c r="M222" s="50">
        <f>IF(AND(E222&gt;0,E222&lt;&gt;"0"),L222/E222,0)</f>
        <v>0</v>
      </c>
      <c r="N222" s="51">
        <f>IF(N$1&gt;0,(N$1-M222)/N$1,0)</f>
        <v>1</v>
      </c>
      <c r="O222" s="42"/>
      <c r="P222" s="43" t="s">
        <v>15</v>
      </c>
      <c r="Q222" s="35">
        <v>2</v>
      </c>
      <c r="R222" s="36" t="s">
        <v>98</v>
      </c>
    </row>
    <row r="223" spans="1:18" ht="10.9" customHeight="1" x14ac:dyDescent="0.25">
      <c r="A223" s="437"/>
      <c r="B223" s="139" t="s">
        <v>525</v>
      </c>
      <c r="C223" s="90" t="s">
        <v>75</v>
      </c>
      <c r="D223" s="47" t="s">
        <v>431</v>
      </c>
      <c r="E223" s="91" t="s">
        <v>431</v>
      </c>
      <c r="F223" s="47" t="s">
        <v>431</v>
      </c>
      <c r="G223" s="47" t="s">
        <v>431</v>
      </c>
      <c r="H223" s="47" t="s">
        <v>431</v>
      </c>
      <c r="I223" s="47" t="s">
        <v>431</v>
      </c>
      <c r="J223" s="47" t="s">
        <v>431</v>
      </c>
      <c r="K223" s="47" t="s">
        <v>431</v>
      </c>
      <c r="L223" s="49"/>
      <c r="M223" s="50" t="s">
        <v>45</v>
      </c>
      <c r="N223" s="92" t="s">
        <v>45</v>
      </c>
      <c r="O223" s="42"/>
      <c r="P223" s="59"/>
      <c r="Q223" s="105" t="s">
        <v>47</v>
      </c>
      <c r="R223" s="36"/>
    </row>
    <row r="224" spans="1:18" ht="21" customHeight="1" x14ac:dyDescent="0.25">
      <c r="A224" s="437" t="s">
        <v>526</v>
      </c>
      <c r="B224" s="387" t="s">
        <v>731</v>
      </c>
      <c r="C224" s="194" t="s">
        <v>98</v>
      </c>
      <c r="D224" s="195">
        <v>41.17647058823529</v>
      </c>
      <c r="E224" s="86"/>
      <c r="F224" s="196"/>
      <c r="G224" s="196"/>
      <c r="H224" s="196"/>
      <c r="I224" s="196"/>
      <c r="J224" s="196"/>
      <c r="K224" s="196"/>
      <c r="L224" s="233">
        <f>IF(L225&gt;0,L226/L225*100,0)</f>
        <v>0</v>
      </c>
      <c r="M224" s="65">
        <f>IF(AND(E224&gt;0,E224&lt;&gt;"0"),L224/E224,0)</f>
        <v>0</v>
      </c>
      <c r="N224" s="66">
        <f>IF(N$1&gt;0,(N$1-M224)/N$1,0)</f>
        <v>1</v>
      </c>
      <c r="O224" s="556"/>
      <c r="P224" s="68" t="s">
        <v>15</v>
      </c>
      <c r="Q224" s="84">
        <v>2</v>
      </c>
      <c r="R224" s="36" t="s">
        <v>98</v>
      </c>
    </row>
    <row r="225" spans="1:19" ht="22.5" x14ac:dyDescent="0.25">
      <c r="A225" s="437"/>
      <c r="B225" s="361" t="s">
        <v>528</v>
      </c>
      <c r="C225" s="90" t="s">
        <v>75</v>
      </c>
      <c r="D225" s="47" t="s">
        <v>431</v>
      </c>
      <c r="E225" s="91" t="s">
        <v>431</v>
      </c>
      <c r="F225" s="47" t="s">
        <v>431</v>
      </c>
      <c r="G225" s="47" t="s">
        <v>431</v>
      </c>
      <c r="H225" s="47" t="s">
        <v>431</v>
      </c>
      <c r="I225" s="47" t="s">
        <v>431</v>
      </c>
      <c r="J225" s="47" t="s">
        <v>431</v>
      </c>
      <c r="K225" s="47" t="s">
        <v>431</v>
      </c>
      <c r="L225" s="49"/>
      <c r="M225" s="50" t="s">
        <v>45</v>
      </c>
      <c r="N225" s="92" t="s">
        <v>45</v>
      </c>
      <c r="O225" s="42"/>
      <c r="P225" s="43"/>
      <c r="Q225" s="35" t="s">
        <v>47</v>
      </c>
      <c r="R225" s="36"/>
    </row>
    <row r="226" spans="1:19" x14ac:dyDescent="0.25">
      <c r="A226" s="437"/>
      <c r="B226" s="332" t="s">
        <v>529</v>
      </c>
      <c r="C226" s="90" t="s">
        <v>75</v>
      </c>
      <c r="D226" s="47" t="s">
        <v>431</v>
      </c>
      <c r="E226" s="91" t="s">
        <v>431</v>
      </c>
      <c r="F226" s="47" t="s">
        <v>431</v>
      </c>
      <c r="G226" s="47" t="s">
        <v>431</v>
      </c>
      <c r="H226" s="47" t="s">
        <v>431</v>
      </c>
      <c r="I226" s="47" t="s">
        <v>431</v>
      </c>
      <c r="J226" s="47" t="s">
        <v>431</v>
      </c>
      <c r="K226" s="47" t="s">
        <v>431</v>
      </c>
      <c r="L226" s="49"/>
      <c r="M226" s="50" t="s">
        <v>45</v>
      </c>
      <c r="N226" s="92" t="s">
        <v>45</v>
      </c>
      <c r="O226" s="42"/>
      <c r="P226" s="43"/>
      <c r="Q226" s="35" t="s">
        <v>47</v>
      </c>
      <c r="R226" s="36"/>
    </row>
    <row r="227" spans="1:19" s="230" customFormat="1" ht="15.75" customHeight="1" x14ac:dyDescent="0.2">
      <c r="A227" s="442" t="s">
        <v>530</v>
      </c>
      <c r="B227" s="517" t="s">
        <v>732</v>
      </c>
      <c r="C227" s="496" t="s">
        <v>26</v>
      </c>
      <c r="D227" s="412">
        <v>34</v>
      </c>
      <c r="E227" s="123"/>
      <c r="F227" s="124"/>
      <c r="G227" s="124"/>
      <c r="H227" s="124"/>
      <c r="I227" s="124"/>
      <c r="J227" s="124"/>
      <c r="K227" s="124"/>
      <c r="L227" s="49"/>
      <c r="M227" s="50">
        <f>IF(AND(E227&gt;0,E227&lt;&gt;"0"),L227/E227,0)</f>
        <v>0</v>
      </c>
      <c r="N227" s="51">
        <f t="shared" ref="N227:N234" si="13">IF(N$1&gt;0,(N$1-M227)/N$1,0)</f>
        <v>1</v>
      </c>
      <c r="O227" s="464" t="s">
        <v>532</v>
      </c>
      <c r="P227" s="518" t="s">
        <v>42</v>
      </c>
      <c r="Q227" s="235"/>
      <c r="R227" s="229" t="s">
        <v>533</v>
      </c>
    </row>
    <row r="228" spans="1:19" ht="10.9" customHeight="1" x14ac:dyDescent="0.25">
      <c r="A228" s="437" t="s">
        <v>534</v>
      </c>
      <c r="B228" s="517" t="s">
        <v>733</v>
      </c>
      <c r="C228" s="496" t="s">
        <v>98</v>
      </c>
      <c r="D228" s="96">
        <v>37.299999999999997</v>
      </c>
      <c r="E228" s="106"/>
      <c r="F228" s="107"/>
      <c r="G228" s="107"/>
      <c r="H228" s="107"/>
      <c r="I228" s="107"/>
      <c r="J228" s="107"/>
      <c r="K228" s="107"/>
      <c r="L228" s="97">
        <f>IF(L229&gt;0,L230/L229*100,0)</f>
        <v>0</v>
      </c>
      <c r="M228" s="50">
        <f>IF(AND(E228&gt;0,E228&lt;&gt;"0"),L228/E228,0)</f>
        <v>0</v>
      </c>
      <c r="N228" s="51">
        <f t="shared" si="13"/>
        <v>1</v>
      </c>
      <c r="O228" s="464" t="s">
        <v>536</v>
      </c>
      <c r="P228" s="470" t="s">
        <v>42</v>
      </c>
      <c r="Q228" s="84"/>
      <c r="R228" s="36" t="s">
        <v>98</v>
      </c>
    </row>
    <row r="229" spans="1:19" x14ac:dyDescent="0.25">
      <c r="A229" s="437"/>
      <c r="B229" s="519" t="s">
        <v>537</v>
      </c>
      <c r="C229" s="496" t="s">
        <v>75</v>
      </c>
      <c r="D229" s="47" t="s">
        <v>431</v>
      </c>
      <c r="E229" s="91" t="s">
        <v>431</v>
      </c>
      <c r="F229" s="47" t="s">
        <v>431</v>
      </c>
      <c r="G229" s="47" t="s">
        <v>431</v>
      </c>
      <c r="H229" s="47" t="s">
        <v>431</v>
      </c>
      <c r="I229" s="47" t="s">
        <v>431</v>
      </c>
      <c r="J229" s="47" t="s">
        <v>431</v>
      </c>
      <c r="K229" s="47" t="s">
        <v>431</v>
      </c>
      <c r="L229" s="49"/>
      <c r="M229" s="50" t="s">
        <v>431</v>
      </c>
      <c r="N229" s="51" t="str">
        <f t="shared" si="13"/>
        <v>0</v>
      </c>
      <c r="O229" s="464" t="s">
        <v>538</v>
      </c>
      <c r="P229" s="43"/>
      <c r="Q229" s="35" t="s">
        <v>47</v>
      </c>
      <c r="R229" s="36"/>
    </row>
    <row r="230" spans="1:19" x14ac:dyDescent="0.25">
      <c r="A230" s="437"/>
      <c r="B230" s="516" t="s">
        <v>539</v>
      </c>
      <c r="C230" s="496" t="s">
        <v>75</v>
      </c>
      <c r="D230" s="47" t="s">
        <v>431</v>
      </c>
      <c r="E230" s="91" t="s">
        <v>431</v>
      </c>
      <c r="F230" s="47" t="s">
        <v>431</v>
      </c>
      <c r="G230" s="47" t="s">
        <v>431</v>
      </c>
      <c r="H230" s="47" t="s">
        <v>431</v>
      </c>
      <c r="I230" s="47" t="s">
        <v>431</v>
      </c>
      <c r="J230" s="47" t="s">
        <v>431</v>
      </c>
      <c r="K230" s="47" t="s">
        <v>431</v>
      </c>
      <c r="L230" s="49"/>
      <c r="M230" s="50" t="s">
        <v>431</v>
      </c>
      <c r="N230" s="51" t="str">
        <f t="shared" si="13"/>
        <v>0</v>
      </c>
      <c r="O230" s="464" t="s">
        <v>540</v>
      </c>
      <c r="P230" s="43"/>
      <c r="Q230" s="35" t="s">
        <v>47</v>
      </c>
      <c r="R230" s="36"/>
    </row>
    <row r="231" spans="1:19" ht="19.149999999999999" customHeight="1" x14ac:dyDescent="0.25">
      <c r="A231" s="437" t="s">
        <v>541</v>
      </c>
      <c r="B231" s="69" t="s">
        <v>734</v>
      </c>
      <c r="C231" s="52" t="s">
        <v>26</v>
      </c>
      <c r="D231" s="47" t="s">
        <v>619</v>
      </c>
      <c r="E231" s="123"/>
      <c r="F231" s="124"/>
      <c r="G231" s="124"/>
      <c r="H231" s="124"/>
      <c r="I231" s="124"/>
      <c r="J231" s="124"/>
      <c r="K231" s="124"/>
      <c r="L231" s="49"/>
      <c r="M231" s="50" t="str">
        <f>IF(E231&gt;0,L231/E231,"*")</f>
        <v>*</v>
      </c>
      <c r="N231" s="51" t="str">
        <f t="shared" si="13"/>
        <v>0</v>
      </c>
      <c r="O231" s="42" t="s">
        <v>543</v>
      </c>
      <c r="P231" s="43" t="s">
        <v>544</v>
      </c>
      <c r="Q231" s="35">
        <v>1</v>
      </c>
      <c r="R231" s="36" t="s">
        <v>26</v>
      </c>
    </row>
    <row r="232" spans="1:19" ht="30" customHeight="1" x14ac:dyDescent="0.25">
      <c r="A232" s="437" t="s">
        <v>545</v>
      </c>
      <c r="B232" s="517" t="s">
        <v>735</v>
      </c>
      <c r="C232" s="496" t="s">
        <v>26</v>
      </c>
      <c r="D232" s="47" t="s">
        <v>619</v>
      </c>
      <c r="E232" s="123"/>
      <c r="F232" s="124"/>
      <c r="G232" s="124"/>
      <c r="H232" s="124"/>
      <c r="I232" s="124"/>
      <c r="J232" s="124"/>
      <c r="K232" s="124"/>
      <c r="L232" s="49"/>
      <c r="M232" s="50" t="s">
        <v>431</v>
      </c>
      <c r="N232" s="51" t="str">
        <f t="shared" si="13"/>
        <v>0</v>
      </c>
      <c r="O232" s="464" t="s">
        <v>547</v>
      </c>
      <c r="P232" s="520" t="s">
        <v>42</v>
      </c>
      <c r="Q232" s="35">
        <v>1</v>
      </c>
      <c r="R232" s="36" t="s">
        <v>26</v>
      </c>
      <c r="S232" s="447" t="s">
        <v>548</v>
      </c>
    </row>
    <row r="233" spans="1:19" ht="18" customHeight="1" x14ac:dyDescent="0.25">
      <c r="A233" s="437" t="s">
        <v>549</v>
      </c>
      <c r="B233" s="69" t="s">
        <v>736</v>
      </c>
      <c r="C233" s="52" t="s">
        <v>26</v>
      </c>
      <c r="D233" s="96" t="s">
        <v>619</v>
      </c>
      <c r="E233" s="106"/>
      <c r="F233" s="107"/>
      <c r="G233" s="107"/>
      <c r="H233" s="107"/>
      <c r="I233" s="107"/>
      <c r="J233" s="107"/>
      <c r="K233" s="107"/>
      <c r="L233" s="49"/>
      <c r="M233" s="413" t="str">
        <f>IF(E233&gt;0,L233/E233,"*")</f>
        <v>*</v>
      </c>
      <c r="N233" s="51" t="str">
        <f t="shared" si="13"/>
        <v>0</v>
      </c>
      <c r="O233" s="42" t="s">
        <v>15</v>
      </c>
      <c r="P233" s="59" t="s">
        <v>15</v>
      </c>
      <c r="Q233" s="105">
        <v>1</v>
      </c>
      <c r="R233" s="36" t="s">
        <v>551</v>
      </c>
    </row>
    <row r="234" spans="1:19" ht="19.899999999999999" customHeight="1" x14ac:dyDescent="0.25">
      <c r="A234" s="437" t="s">
        <v>552</v>
      </c>
      <c r="B234" s="69" t="s">
        <v>737</v>
      </c>
      <c r="C234" s="52" t="s">
        <v>98</v>
      </c>
      <c r="D234" s="47">
        <v>0</v>
      </c>
      <c r="E234" s="123"/>
      <c r="F234" s="124"/>
      <c r="G234" s="124"/>
      <c r="H234" s="124"/>
      <c r="I234" s="124"/>
      <c r="J234" s="124"/>
      <c r="K234" s="124"/>
      <c r="L234" s="97">
        <f>IF(L235&gt;0,L236/L235*100,0)</f>
        <v>0</v>
      </c>
      <c r="M234" s="50">
        <f>IF(AND(E234&gt;0,E234&lt;&gt;"0"),L234/E234,0)</f>
        <v>0</v>
      </c>
      <c r="N234" s="51">
        <f t="shared" si="13"/>
        <v>1</v>
      </c>
      <c r="O234" s="414" t="s">
        <v>554</v>
      </c>
      <c r="P234" s="240" t="s">
        <v>455</v>
      </c>
      <c r="Q234" s="84">
        <v>2</v>
      </c>
      <c r="R234" s="36" t="s">
        <v>98</v>
      </c>
    </row>
    <row r="235" spans="1:19" x14ac:dyDescent="0.25">
      <c r="A235" s="437"/>
      <c r="B235" s="139" t="s">
        <v>555</v>
      </c>
      <c r="C235" s="90" t="s">
        <v>75</v>
      </c>
      <c r="D235" s="47" t="s">
        <v>431</v>
      </c>
      <c r="E235" s="91" t="s">
        <v>431</v>
      </c>
      <c r="F235" s="47" t="s">
        <v>431</v>
      </c>
      <c r="G235" s="47" t="s">
        <v>431</v>
      </c>
      <c r="H235" s="47" t="s">
        <v>431</v>
      </c>
      <c r="I235" s="47" t="s">
        <v>431</v>
      </c>
      <c r="J235" s="47" t="s">
        <v>431</v>
      </c>
      <c r="K235" s="47" t="s">
        <v>431</v>
      </c>
      <c r="L235" s="49"/>
      <c r="M235" s="50" t="s">
        <v>45</v>
      </c>
      <c r="N235" s="92" t="s">
        <v>45</v>
      </c>
      <c r="O235" s="241" t="s">
        <v>556</v>
      </c>
      <c r="P235" s="43"/>
      <c r="Q235" s="35" t="s">
        <v>47</v>
      </c>
      <c r="R235" s="36"/>
    </row>
    <row r="236" spans="1:19" x14ac:dyDescent="0.25">
      <c r="A236" s="437"/>
      <c r="B236" s="100" t="s">
        <v>557</v>
      </c>
      <c r="C236" s="90" t="s">
        <v>75</v>
      </c>
      <c r="D236" s="47" t="s">
        <v>431</v>
      </c>
      <c r="E236" s="91" t="s">
        <v>431</v>
      </c>
      <c r="F236" s="47" t="s">
        <v>431</v>
      </c>
      <c r="G236" s="47" t="s">
        <v>431</v>
      </c>
      <c r="H236" s="47" t="s">
        <v>431</v>
      </c>
      <c r="I236" s="47" t="s">
        <v>431</v>
      </c>
      <c r="J236" s="47" t="s">
        <v>431</v>
      </c>
      <c r="K236" s="47" t="s">
        <v>431</v>
      </c>
      <c r="L236" s="49"/>
      <c r="M236" s="50" t="s">
        <v>45</v>
      </c>
      <c r="N236" s="92" t="s">
        <v>45</v>
      </c>
      <c r="O236" s="241" t="s">
        <v>558</v>
      </c>
      <c r="P236" s="43"/>
      <c r="Q236" s="35" t="s">
        <v>47</v>
      </c>
      <c r="R236" s="36"/>
    </row>
    <row r="237" spans="1:19" x14ac:dyDescent="0.25">
      <c r="A237" s="437"/>
      <c r="B237" s="184" t="s">
        <v>559</v>
      </c>
      <c r="C237" s="90" t="s">
        <v>75</v>
      </c>
      <c r="D237" s="47" t="s">
        <v>431</v>
      </c>
      <c r="E237" s="91" t="s">
        <v>431</v>
      </c>
      <c r="F237" s="47" t="s">
        <v>431</v>
      </c>
      <c r="G237" s="47" t="s">
        <v>431</v>
      </c>
      <c r="H237" s="47" t="s">
        <v>431</v>
      </c>
      <c r="I237" s="47" t="s">
        <v>431</v>
      </c>
      <c r="J237" s="47" t="s">
        <v>431</v>
      </c>
      <c r="K237" s="47" t="s">
        <v>431</v>
      </c>
      <c r="L237" s="49"/>
      <c r="M237" s="50" t="s">
        <v>45</v>
      </c>
      <c r="N237" s="92"/>
      <c r="O237" s="241" t="s">
        <v>560</v>
      </c>
      <c r="P237" s="43"/>
      <c r="Q237" s="35" t="s">
        <v>47</v>
      </c>
      <c r="R237" s="36"/>
    </row>
    <row r="238" spans="1:19" ht="20.25" customHeight="1" x14ac:dyDescent="0.25">
      <c r="A238" s="440" t="s">
        <v>561</v>
      </c>
      <c r="B238" s="415" t="s">
        <v>738</v>
      </c>
      <c r="C238" s="152" t="s">
        <v>98</v>
      </c>
      <c r="D238" s="54">
        <v>0</v>
      </c>
      <c r="E238" s="179"/>
      <c r="F238" s="180"/>
      <c r="G238" s="180"/>
      <c r="H238" s="180"/>
      <c r="I238" s="180"/>
      <c r="J238" s="180"/>
      <c r="K238" s="180"/>
      <c r="L238" s="242">
        <f>IF(L235&gt;0,L237/L235*100,0)</f>
        <v>0</v>
      </c>
      <c r="M238" s="57">
        <f>IF(AND(E238&gt;0,E238&lt;&gt;"0"),L238/E238,0)</f>
        <v>0</v>
      </c>
      <c r="N238" s="58">
        <f>IF(N$1&gt;0,(N$1-M238)/N$1,0)</f>
        <v>1</v>
      </c>
      <c r="O238" s="252" t="s">
        <v>563</v>
      </c>
      <c r="P238" s="75" t="s">
        <v>455</v>
      </c>
      <c r="Q238" s="105">
        <v>2</v>
      </c>
      <c r="R238" s="36"/>
    </row>
    <row r="239" spans="1:19" ht="20.25" customHeight="1" x14ac:dyDescent="0.25">
      <c r="A239" s="439" t="s">
        <v>564</v>
      </c>
      <c r="B239" s="467" t="s">
        <v>739</v>
      </c>
      <c r="C239" s="487" t="s">
        <v>98</v>
      </c>
      <c r="D239" s="85">
        <v>100</v>
      </c>
      <c r="E239" s="86"/>
      <c r="F239" s="87"/>
      <c r="G239" s="87"/>
      <c r="H239" s="87"/>
      <c r="I239" s="87"/>
      <c r="J239" s="87"/>
      <c r="K239" s="87"/>
      <c r="L239" s="88">
        <f>IF(L240&gt;0,L241/L240*100,0)</f>
        <v>0</v>
      </c>
      <c r="M239" s="65">
        <f>IF(AND(E239&gt;0,E239&lt;&gt;"0"),L239/E239,0)</f>
        <v>0</v>
      </c>
      <c r="N239" s="66">
        <f>IF(N$1&gt;0,(N$1-M239)/N$1,0)</f>
        <v>1</v>
      </c>
      <c r="O239" s="485" t="s">
        <v>566</v>
      </c>
      <c r="P239" s="470" t="s">
        <v>42</v>
      </c>
      <c r="Q239" s="84"/>
      <c r="R239" s="36" t="s">
        <v>98</v>
      </c>
    </row>
    <row r="240" spans="1:19" x14ac:dyDescent="0.25">
      <c r="A240" s="437"/>
      <c r="B240" s="479" t="s">
        <v>567</v>
      </c>
      <c r="C240" s="473" t="s">
        <v>75</v>
      </c>
      <c r="D240" s="47" t="s">
        <v>431</v>
      </c>
      <c r="E240" s="91" t="s">
        <v>431</v>
      </c>
      <c r="F240" s="47" t="s">
        <v>431</v>
      </c>
      <c r="G240" s="47" t="s">
        <v>431</v>
      </c>
      <c r="H240" s="47" t="s">
        <v>431</v>
      </c>
      <c r="I240" s="47" t="s">
        <v>431</v>
      </c>
      <c r="J240" s="47" t="s">
        <v>431</v>
      </c>
      <c r="K240" s="47" t="s">
        <v>431</v>
      </c>
      <c r="L240" s="49"/>
      <c r="M240" s="50" t="s">
        <v>45</v>
      </c>
      <c r="N240" s="92" t="s">
        <v>45</v>
      </c>
      <c r="O240" s="464" t="s">
        <v>568</v>
      </c>
      <c r="P240" s="43"/>
      <c r="Q240" s="35" t="s">
        <v>47</v>
      </c>
      <c r="R240" s="36"/>
    </row>
    <row r="241" spans="1:27" x14ac:dyDescent="0.25">
      <c r="A241" s="437"/>
      <c r="B241" s="479" t="s">
        <v>569</v>
      </c>
      <c r="C241" s="473" t="s">
        <v>75</v>
      </c>
      <c r="D241" s="47" t="s">
        <v>431</v>
      </c>
      <c r="E241" s="91" t="s">
        <v>431</v>
      </c>
      <c r="F241" s="47" t="s">
        <v>431</v>
      </c>
      <c r="G241" s="47" t="s">
        <v>431</v>
      </c>
      <c r="H241" s="47" t="s">
        <v>431</v>
      </c>
      <c r="I241" s="47" t="s">
        <v>431</v>
      </c>
      <c r="J241" s="47" t="s">
        <v>431</v>
      </c>
      <c r="K241" s="47" t="s">
        <v>431</v>
      </c>
      <c r="L241" s="49"/>
      <c r="M241" s="50" t="s">
        <v>45</v>
      </c>
      <c r="N241" s="92" t="s">
        <v>45</v>
      </c>
      <c r="O241" s="464" t="s">
        <v>570</v>
      </c>
      <c r="P241" s="43"/>
      <c r="Q241" s="35" t="s">
        <v>47</v>
      </c>
      <c r="R241" s="36"/>
    </row>
    <row r="242" spans="1:27" ht="21" x14ac:dyDescent="0.25">
      <c r="A242" s="437" t="s">
        <v>571</v>
      </c>
      <c r="B242" s="393" t="s">
        <v>740</v>
      </c>
      <c r="C242" s="52" t="s">
        <v>98</v>
      </c>
      <c r="D242" s="96">
        <v>100</v>
      </c>
      <c r="E242" s="106"/>
      <c r="F242" s="107"/>
      <c r="G242" s="107"/>
      <c r="H242" s="107"/>
      <c r="I242" s="107"/>
      <c r="J242" s="107"/>
      <c r="K242" s="107"/>
      <c r="L242" s="97">
        <f>IF(L243&gt;0,L244/L243*100,0)</f>
        <v>0</v>
      </c>
      <c r="M242" s="50">
        <f>IF(AND(E242&gt;0,E242&lt;&gt;"0"),L242/E242,0)</f>
        <v>0</v>
      </c>
      <c r="N242" s="51">
        <f>IF(N$1&gt;0,(N$1-M242)/N$1,0)</f>
        <v>1</v>
      </c>
      <c r="O242" s="782" t="s">
        <v>573</v>
      </c>
      <c r="P242" s="43" t="s">
        <v>574</v>
      </c>
      <c r="Q242" s="35">
        <v>2</v>
      </c>
      <c r="R242" s="36" t="s">
        <v>98</v>
      </c>
    </row>
    <row r="243" spans="1:27" x14ac:dyDescent="0.25">
      <c r="A243" s="437"/>
      <c r="B243" s="365" t="s">
        <v>575</v>
      </c>
      <c r="C243" s="90" t="s">
        <v>75</v>
      </c>
      <c r="D243" s="47" t="s">
        <v>431</v>
      </c>
      <c r="E243" s="91" t="s">
        <v>431</v>
      </c>
      <c r="F243" s="47" t="s">
        <v>431</v>
      </c>
      <c r="G243" s="47" t="s">
        <v>431</v>
      </c>
      <c r="H243" s="47" t="s">
        <v>431</v>
      </c>
      <c r="I243" s="47" t="s">
        <v>431</v>
      </c>
      <c r="J243" s="47" t="s">
        <v>431</v>
      </c>
      <c r="K243" s="47" t="s">
        <v>431</v>
      </c>
      <c r="L243" s="49"/>
      <c r="M243" s="50" t="s">
        <v>45</v>
      </c>
      <c r="N243" s="92" t="s">
        <v>45</v>
      </c>
      <c r="O243" s="783"/>
      <c r="P243" s="43"/>
      <c r="Q243" s="35" t="s">
        <v>47</v>
      </c>
      <c r="R243" s="36"/>
    </row>
    <row r="244" spans="1:27" ht="20.45" customHeight="1" x14ac:dyDescent="0.25">
      <c r="A244" s="437"/>
      <c r="B244" s="365" t="s">
        <v>576</v>
      </c>
      <c r="C244" s="90" t="s">
        <v>75</v>
      </c>
      <c r="D244" s="47" t="s">
        <v>431</v>
      </c>
      <c r="E244" s="91" t="s">
        <v>431</v>
      </c>
      <c r="F244" s="47" t="s">
        <v>431</v>
      </c>
      <c r="G244" s="47" t="s">
        <v>431</v>
      </c>
      <c r="H244" s="47" t="s">
        <v>431</v>
      </c>
      <c r="I244" s="47" t="s">
        <v>431</v>
      </c>
      <c r="J244" s="47" t="s">
        <v>431</v>
      </c>
      <c r="K244" s="47" t="s">
        <v>431</v>
      </c>
      <c r="L244" s="49"/>
      <c r="M244" s="50" t="s">
        <v>45</v>
      </c>
      <c r="N244" s="92" t="s">
        <v>45</v>
      </c>
      <c r="O244" s="784"/>
      <c r="P244" s="43"/>
      <c r="Q244" s="35" t="s">
        <v>47</v>
      </c>
      <c r="R244" s="36"/>
    </row>
    <row r="245" spans="1:27" x14ac:dyDescent="0.25">
      <c r="A245" s="437" t="s">
        <v>577</v>
      </c>
      <c r="B245" s="321" t="s">
        <v>741</v>
      </c>
      <c r="C245" s="52" t="s">
        <v>98</v>
      </c>
      <c r="D245" s="96">
        <v>100</v>
      </c>
      <c r="E245" s="106"/>
      <c r="F245" s="107"/>
      <c r="G245" s="107"/>
      <c r="H245" s="107"/>
      <c r="I245" s="107"/>
      <c r="J245" s="107"/>
      <c r="K245" s="107"/>
      <c r="L245" s="97">
        <f>IF(L246&gt;0,L247/L246*100,0)</f>
        <v>0</v>
      </c>
      <c r="M245" s="50">
        <f>IF(AND(E245&gt;0,E245&lt;&gt;"0"),L245/E245,0)</f>
        <v>0</v>
      </c>
      <c r="N245" s="51">
        <f>IF(N$1&gt;0,(N$1-M245)/N$1,0)</f>
        <v>1</v>
      </c>
      <c r="O245" s="226"/>
      <c r="P245" s="43" t="s">
        <v>15</v>
      </c>
      <c r="Q245" s="35">
        <v>2</v>
      </c>
      <c r="R245" s="36" t="s">
        <v>98</v>
      </c>
    </row>
    <row r="246" spans="1:27" x14ac:dyDescent="0.25">
      <c r="A246" s="437"/>
      <c r="B246" s="365" t="s">
        <v>579</v>
      </c>
      <c r="C246" s="90" t="s">
        <v>75</v>
      </c>
      <c r="D246" s="47" t="s">
        <v>431</v>
      </c>
      <c r="E246" s="91" t="s">
        <v>431</v>
      </c>
      <c r="F246" s="47" t="s">
        <v>431</v>
      </c>
      <c r="G246" s="47" t="s">
        <v>431</v>
      </c>
      <c r="H246" s="47" t="s">
        <v>431</v>
      </c>
      <c r="I246" s="47" t="s">
        <v>431</v>
      </c>
      <c r="J246" s="47" t="s">
        <v>431</v>
      </c>
      <c r="K246" s="47" t="s">
        <v>431</v>
      </c>
      <c r="L246" s="49"/>
      <c r="M246" s="50" t="s">
        <v>45</v>
      </c>
      <c r="N246" s="92" t="s">
        <v>45</v>
      </c>
      <c r="O246" s="42"/>
      <c r="P246" s="43"/>
      <c r="Q246" s="35" t="s">
        <v>47</v>
      </c>
      <c r="R246" s="36"/>
    </row>
    <row r="247" spans="1:27" ht="10.9" customHeight="1" x14ac:dyDescent="0.25">
      <c r="A247" s="437"/>
      <c r="B247" s="379" t="s">
        <v>580</v>
      </c>
      <c r="C247" s="101" t="s">
        <v>75</v>
      </c>
      <c r="D247" s="54" t="s">
        <v>431</v>
      </c>
      <c r="E247" s="102" t="s">
        <v>431</v>
      </c>
      <c r="F247" s="54" t="s">
        <v>431</v>
      </c>
      <c r="G247" s="54" t="s">
        <v>431</v>
      </c>
      <c r="H247" s="54" t="s">
        <v>431</v>
      </c>
      <c r="I247" s="54" t="s">
        <v>431</v>
      </c>
      <c r="J247" s="54" t="s">
        <v>431</v>
      </c>
      <c r="K247" s="54" t="s">
        <v>431</v>
      </c>
      <c r="L247" s="56"/>
      <c r="M247" s="57" t="s">
        <v>45</v>
      </c>
      <c r="N247" s="103" t="s">
        <v>45</v>
      </c>
      <c r="O247" s="59"/>
      <c r="P247" s="59"/>
      <c r="Q247" s="105" t="s">
        <v>47</v>
      </c>
      <c r="R247" s="36"/>
    </row>
    <row r="248" spans="1:27" ht="18.75" customHeight="1" x14ac:dyDescent="0.25">
      <c r="A248" s="437" t="s">
        <v>581</v>
      </c>
      <c r="B248" s="321" t="s">
        <v>742</v>
      </c>
      <c r="C248" s="244" t="s">
        <v>98</v>
      </c>
      <c r="D248" s="96">
        <v>72</v>
      </c>
      <c r="E248" s="106">
        <v>15</v>
      </c>
      <c r="F248" s="107"/>
      <c r="G248" s="107"/>
      <c r="H248" s="107"/>
      <c r="I248" s="107"/>
      <c r="J248" s="107"/>
      <c r="K248" s="107"/>
      <c r="L248" s="97">
        <f>IF(L249&gt;0,L250/L249*100,0)</f>
        <v>0</v>
      </c>
      <c r="M248" s="50">
        <f>IF(AND(E248&gt;0,E248&lt;&gt;"0"),L248/E248,0)</f>
        <v>0</v>
      </c>
      <c r="N248" s="51">
        <f>IF(N$1&gt;0,(N$1-M248)/N$1,0)</f>
        <v>1</v>
      </c>
      <c r="O248" s="125" t="s">
        <v>583</v>
      </c>
      <c r="P248" s="43" t="s">
        <v>15</v>
      </c>
      <c r="Q248" s="35">
        <v>2</v>
      </c>
      <c r="R248" s="36" t="s">
        <v>98</v>
      </c>
    </row>
    <row r="249" spans="1:27" x14ac:dyDescent="0.25">
      <c r="A249" s="437"/>
      <c r="B249" s="361" t="s">
        <v>584</v>
      </c>
      <c r="C249" s="90" t="s">
        <v>75</v>
      </c>
      <c r="D249" s="47" t="s">
        <v>431</v>
      </c>
      <c r="E249" s="91" t="s">
        <v>431</v>
      </c>
      <c r="F249" s="47" t="s">
        <v>431</v>
      </c>
      <c r="G249" s="47" t="s">
        <v>431</v>
      </c>
      <c r="H249" s="47" t="s">
        <v>431</v>
      </c>
      <c r="I249" s="47" t="s">
        <v>431</v>
      </c>
      <c r="J249" s="47" t="s">
        <v>431</v>
      </c>
      <c r="K249" s="47" t="s">
        <v>431</v>
      </c>
      <c r="L249" s="49"/>
      <c r="M249" s="50" t="s">
        <v>45</v>
      </c>
      <c r="N249" s="92" t="s">
        <v>45</v>
      </c>
      <c r="O249" s="42"/>
      <c r="P249" s="43"/>
      <c r="Q249" s="35" t="s">
        <v>47</v>
      </c>
      <c r="R249" s="36"/>
    </row>
    <row r="250" spans="1:27" x14ac:dyDescent="0.25">
      <c r="A250" s="437"/>
      <c r="B250" s="365" t="s">
        <v>585</v>
      </c>
      <c r="C250" s="90" t="s">
        <v>75</v>
      </c>
      <c r="D250" s="47" t="s">
        <v>431</v>
      </c>
      <c r="E250" s="91" t="s">
        <v>431</v>
      </c>
      <c r="F250" s="47" t="s">
        <v>431</v>
      </c>
      <c r="G250" s="47" t="s">
        <v>431</v>
      </c>
      <c r="H250" s="47" t="s">
        <v>431</v>
      </c>
      <c r="I250" s="47" t="s">
        <v>431</v>
      </c>
      <c r="J250" s="47" t="s">
        <v>431</v>
      </c>
      <c r="K250" s="47" t="s">
        <v>431</v>
      </c>
      <c r="L250" s="49"/>
      <c r="M250" s="50" t="s">
        <v>45</v>
      </c>
      <c r="N250" s="92" t="s">
        <v>45</v>
      </c>
      <c r="O250" s="42"/>
      <c r="P250" s="43"/>
      <c r="Q250" s="35" t="s">
        <v>47</v>
      </c>
      <c r="R250" s="36"/>
    </row>
    <row r="251" spans="1:27" ht="19.149999999999999" customHeight="1" x14ac:dyDescent="0.25">
      <c r="A251" s="437" t="s">
        <v>586</v>
      </c>
      <c r="B251" s="321" t="s">
        <v>743</v>
      </c>
      <c r="C251" s="244" t="s">
        <v>98</v>
      </c>
      <c r="D251" s="96">
        <v>9</v>
      </c>
      <c r="E251" s="106"/>
      <c r="F251" s="107"/>
      <c r="G251" s="107"/>
      <c r="H251" s="107"/>
      <c r="I251" s="107"/>
      <c r="J251" s="107"/>
      <c r="K251" s="107"/>
      <c r="L251" s="245">
        <f>IF(L252&gt;0,L253/L252*100,0)</f>
        <v>0</v>
      </c>
      <c r="M251" s="50">
        <f>IF(AND(E251&gt;0,E251&lt;&gt;"0"),L251/E251,0)</f>
        <v>0</v>
      </c>
      <c r="N251" s="51">
        <f>IF(N$1&gt;0,(N$1-M251)/N$1,0)</f>
        <v>1</v>
      </c>
      <c r="O251" s="125" t="s">
        <v>588</v>
      </c>
      <c r="P251" s="43" t="s">
        <v>15</v>
      </c>
      <c r="Q251" s="35">
        <v>2</v>
      </c>
      <c r="R251" s="36" t="s">
        <v>98</v>
      </c>
    </row>
    <row r="252" spans="1:27" ht="19.899999999999999" customHeight="1" x14ac:dyDescent="0.25">
      <c r="A252" s="437"/>
      <c r="B252" s="361" t="s">
        <v>589</v>
      </c>
      <c r="C252" s="90" t="s">
        <v>75</v>
      </c>
      <c r="D252" s="47" t="s">
        <v>431</v>
      </c>
      <c r="E252" s="91" t="s">
        <v>431</v>
      </c>
      <c r="F252" s="47" t="s">
        <v>431</v>
      </c>
      <c r="G252" s="47" t="s">
        <v>431</v>
      </c>
      <c r="H252" s="47" t="s">
        <v>431</v>
      </c>
      <c r="I252" s="47" t="s">
        <v>431</v>
      </c>
      <c r="J252" s="47" t="s">
        <v>431</v>
      </c>
      <c r="K252" s="47" t="s">
        <v>431</v>
      </c>
      <c r="L252" s="49"/>
      <c r="M252" s="50" t="s">
        <v>45</v>
      </c>
      <c r="N252" s="92" t="s">
        <v>45</v>
      </c>
      <c r="O252" s="42"/>
      <c r="P252" s="43"/>
      <c r="Q252" s="35" t="s">
        <v>47</v>
      </c>
      <c r="R252" s="36"/>
    </row>
    <row r="253" spans="1:27" ht="10.9" customHeight="1" x14ac:dyDescent="0.25">
      <c r="A253" s="440"/>
      <c r="B253" s="379" t="s">
        <v>590</v>
      </c>
      <c r="C253" s="101" t="s">
        <v>75</v>
      </c>
      <c r="D253" s="54" t="s">
        <v>431</v>
      </c>
      <c r="E253" s="102" t="s">
        <v>431</v>
      </c>
      <c r="F253" s="54" t="s">
        <v>431</v>
      </c>
      <c r="G253" s="54" t="s">
        <v>431</v>
      </c>
      <c r="H253" s="54" t="s">
        <v>431</v>
      </c>
      <c r="I253" s="54" t="s">
        <v>431</v>
      </c>
      <c r="J253" s="54" t="s">
        <v>431</v>
      </c>
      <c r="K253" s="54" t="s">
        <v>431</v>
      </c>
      <c r="L253" s="56"/>
      <c r="M253" s="57" t="s">
        <v>45</v>
      </c>
      <c r="N253" s="103" t="s">
        <v>45</v>
      </c>
      <c r="O253" s="59"/>
      <c r="P253" s="75"/>
      <c r="Q253" s="105" t="s">
        <v>47</v>
      </c>
      <c r="R253" s="36"/>
    </row>
    <row r="254" spans="1:27" ht="24" customHeight="1" x14ac:dyDescent="0.25">
      <c r="A254" s="437" t="s">
        <v>591</v>
      </c>
      <c r="B254" s="320" t="s">
        <v>744</v>
      </c>
      <c r="C254" s="251" t="s">
        <v>407</v>
      </c>
      <c r="D254" s="85">
        <v>9</v>
      </c>
      <c r="E254" s="86"/>
      <c r="F254" s="87"/>
      <c r="G254" s="87"/>
      <c r="H254" s="87"/>
      <c r="I254" s="87"/>
      <c r="J254" s="87"/>
      <c r="K254" s="87"/>
      <c r="L254" s="49">
        <v>1</v>
      </c>
      <c r="M254" s="65">
        <f>IF(AND(E254&gt;0,E254&lt;&gt;"0"),L254/E254,0)</f>
        <v>0</v>
      </c>
      <c r="N254" s="66">
        <f>IF(N$1&gt;0,(N$1-M254)/N$1,0)</f>
        <v>1</v>
      </c>
      <c r="O254" s="131" t="s">
        <v>593</v>
      </c>
      <c r="P254" s="43" t="s">
        <v>15</v>
      </c>
      <c r="Q254" s="35">
        <v>2</v>
      </c>
      <c r="R254" s="36" t="s">
        <v>98</v>
      </c>
    </row>
    <row r="255" spans="1:27" ht="24" customHeight="1" x14ac:dyDescent="0.25">
      <c r="A255" s="440" t="s">
        <v>594</v>
      </c>
      <c r="B255" s="322" t="s">
        <v>745</v>
      </c>
      <c r="C255" s="315" t="s">
        <v>407</v>
      </c>
      <c r="D255" s="153">
        <v>9</v>
      </c>
      <c r="E255" s="316"/>
      <c r="F255" s="238"/>
      <c r="G255" s="238"/>
      <c r="H255" s="238"/>
      <c r="I255" s="238"/>
      <c r="J255" s="238"/>
      <c r="K255" s="238"/>
      <c r="L255" s="56">
        <v>1</v>
      </c>
      <c r="M255" s="57">
        <f>IF(AND(E255&gt;0,E255&lt;&gt;"0"),L255/E255,0)</f>
        <v>0</v>
      </c>
      <c r="N255" s="58">
        <f>IF(N$1&gt;0,(N$1-M255)/N$1,0)</f>
        <v>1</v>
      </c>
      <c r="O255" s="317" t="s">
        <v>593</v>
      </c>
      <c r="P255" s="43" t="s">
        <v>15</v>
      </c>
      <c r="Q255" s="35">
        <v>2</v>
      </c>
      <c r="R255" s="36" t="s">
        <v>98</v>
      </c>
    </row>
    <row r="256" spans="1:27" s="25" customFormat="1" ht="11.25" customHeight="1" x14ac:dyDescent="0.2">
      <c r="A256" s="436"/>
      <c r="B256" s="11"/>
      <c r="C256" s="18"/>
      <c r="D256" s="11"/>
      <c r="E256" s="19"/>
      <c r="F256" s="11"/>
      <c r="G256" s="11"/>
      <c r="H256" s="11"/>
      <c r="I256" s="11"/>
      <c r="J256" s="11"/>
      <c r="K256" s="11"/>
      <c r="L256" s="11"/>
      <c r="M256" s="6"/>
      <c r="N256" s="14"/>
      <c r="O256" s="15"/>
      <c r="P256" s="15"/>
      <c r="Q256" s="257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s="25" customFormat="1" ht="11.25" x14ac:dyDescent="0.2">
      <c r="A257" s="436"/>
      <c r="B257" s="11" t="s">
        <v>596</v>
      </c>
      <c r="C257" s="18"/>
      <c r="D257" s="11"/>
      <c r="E257" s="19"/>
      <c r="F257" s="11"/>
      <c r="G257" s="11"/>
      <c r="H257" s="11"/>
      <c r="I257" s="11"/>
      <c r="J257" s="11"/>
      <c r="K257" s="11"/>
      <c r="L257" s="258"/>
      <c r="M257" s="6"/>
      <c r="N257" s="14"/>
      <c r="O257" s="15"/>
      <c r="P257" s="15"/>
      <c r="Q257" s="257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s="25" customFormat="1" ht="11.25" x14ac:dyDescent="0.2">
      <c r="A258" s="436"/>
      <c r="B258" s="11" t="s">
        <v>597</v>
      </c>
      <c r="C258" s="18"/>
      <c r="D258" s="11"/>
      <c r="E258" s="19"/>
      <c r="F258" s="11"/>
      <c r="G258" s="11"/>
      <c r="H258" s="11"/>
      <c r="I258" s="11"/>
      <c r="J258" s="11"/>
      <c r="K258" s="11"/>
      <c r="L258" s="258"/>
      <c r="M258" s="6"/>
      <c r="N258" s="14"/>
      <c r="O258" s="15"/>
      <c r="P258" s="15"/>
      <c r="Q258" s="257"/>
      <c r="S258" s="11"/>
      <c r="T258" s="11"/>
      <c r="U258" s="11"/>
      <c r="V258" s="11"/>
      <c r="W258" s="11"/>
      <c r="X258" s="11"/>
      <c r="Y258" s="11"/>
      <c r="Z258" s="11"/>
      <c r="AA258" s="11"/>
    </row>
    <row r="264" spans="1:27" s="25" customFormat="1" ht="11.25" x14ac:dyDescent="0.2">
      <c r="A264" s="436"/>
      <c r="B264" s="11"/>
      <c r="C264" s="18"/>
      <c r="D264" s="11"/>
      <c r="E264" s="19"/>
      <c r="F264" s="11"/>
      <c r="G264" s="11"/>
      <c r="H264" s="11"/>
      <c r="I264" s="11"/>
      <c r="J264" s="11"/>
      <c r="K264" s="11"/>
      <c r="L264" s="259"/>
      <c r="M264" s="6"/>
      <c r="N264" s="14"/>
      <c r="O264" s="15"/>
      <c r="P264" s="15"/>
      <c r="Q264" s="257"/>
      <c r="S264" s="11"/>
      <c r="T264" s="11"/>
      <c r="U264" s="11"/>
      <c r="V264" s="11"/>
      <c r="W264" s="11"/>
      <c r="X264" s="11"/>
      <c r="Y264" s="11"/>
      <c r="Z264" s="11"/>
      <c r="AA264" s="11"/>
    </row>
  </sheetData>
  <sheetProtection formatCells="0" formatColumns="0" formatRows="0" insertColumns="0" insertRows="0" insertHyperlinks="0" deleteColumns="0" deleteRows="0" sort="0" autoFilter="0" pivotTables="0"/>
  <autoFilter ref="A5:AA255"/>
  <mergeCells count="2">
    <mergeCell ref="O125:O126"/>
    <mergeCell ref="O242:O244"/>
  </mergeCells>
  <pageMargins left="0.19685039370078741" right="0" top="0.19685039370078741" bottom="0.19685039370078741" header="0.51181102362204722" footer="0.51181102362204722"/>
  <pageSetup paperSize="9" scale="81" fitToWidth="0" fitToHeight="6" orientation="landscape" r:id="rId1"/>
  <rowBreaks count="2" manualBreakCount="2">
    <brk id="70" man="1"/>
    <brk id="16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62"/>
  <sheetViews>
    <sheetView view="pageBreakPreview" workbookViewId="0">
      <pane xSplit="3" ySplit="125" topLeftCell="D126" activePane="bottomRight" state="frozen"/>
      <selection pane="topRight"/>
      <selection pane="bottomLeft"/>
      <selection pane="bottomRight" activeCell="D126" sqref="D126"/>
    </sheetView>
  </sheetViews>
  <sheetFormatPr defaultColWidth="9.140625" defaultRowHeight="15" x14ac:dyDescent="0.25"/>
  <cols>
    <col min="1" max="1" width="4.28515625" style="436" customWidth="1"/>
    <col min="2" max="2" width="83" style="11" customWidth="1"/>
    <col min="3" max="3" width="8.7109375" style="18" customWidth="1"/>
    <col min="4" max="4" width="6" style="11" hidden="1" customWidth="1"/>
    <col min="5" max="5" width="6" style="19" customWidth="1"/>
    <col min="6" max="11" width="6" style="11" hidden="1" customWidth="1"/>
    <col min="12" max="12" width="8.7109375" style="11" customWidth="1"/>
    <col min="13" max="13" width="8.7109375" style="6" customWidth="1"/>
    <col min="14" max="14" width="4.42578125" style="14" hidden="1" customWidth="1"/>
    <col min="15" max="15" width="49.5703125" style="15" customWidth="1"/>
    <col min="16" max="16" width="8.140625" style="15" customWidth="1"/>
    <col min="17" max="17" width="6.5703125" style="257" hidden="1" customWidth="1"/>
    <col min="18" max="18" width="12.140625" style="25" hidden="1" customWidth="1"/>
    <col min="19" max="19" width="21.7109375" style="11" customWidth="1"/>
    <col min="20" max="20" width="9.140625" style="11"/>
  </cols>
  <sheetData>
    <row r="1" spans="1:18" ht="23.45" customHeight="1" x14ac:dyDescent="0.25">
      <c r="B1" s="1" t="s">
        <v>0</v>
      </c>
      <c r="C1" s="548" t="s">
        <v>598</v>
      </c>
      <c r="D1" s="3"/>
      <c r="E1" s="4"/>
      <c r="F1" s="3"/>
      <c r="G1" s="3"/>
      <c r="H1" s="5"/>
      <c r="I1" s="5"/>
      <c r="J1" s="5"/>
      <c r="K1" s="5"/>
      <c r="L1" s="5"/>
      <c r="N1" s="7">
        <f>1/12*N3</f>
        <v>0.5</v>
      </c>
      <c r="O1" s="8" t="s">
        <v>599</v>
      </c>
      <c r="P1" s="9">
        <f>COUNTIF(P6:P306,"*")</f>
        <v>0</v>
      </c>
      <c r="Q1" s="9">
        <f>COUNTIF(Q6:Q306,"1")</f>
        <v>50</v>
      </c>
      <c r="R1" s="10" t="s">
        <v>2</v>
      </c>
    </row>
    <row r="2" spans="1:18" ht="15" customHeight="1" x14ac:dyDescent="0.25">
      <c r="B2" s="1"/>
      <c r="C2" s="2">
        <v>41904</v>
      </c>
      <c r="D2" s="1"/>
      <c r="E2" s="13"/>
      <c r="F2" s="1"/>
      <c r="G2" s="1"/>
      <c r="Q2" s="16">
        <f>COUNTIF(Q6:Q306,"2")</f>
        <v>34</v>
      </c>
      <c r="R2" s="10" t="s">
        <v>3</v>
      </c>
    </row>
    <row r="3" spans="1:18" ht="12.75" customHeight="1" x14ac:dyDescent="0.25">
      <c r="B3" s="17" t="s">
        <v>600</v>
      </c>
      <c r="L3" s="20" t="s">
        <v>601</v>
      </c>
      <c r="M3" s="21"/>
      <c r="N3" s="22">
        <v>6</v>
      </c>
      <c r="O3" s="23" t="s">
        <v>6</v>
      </c>
      <c r="Q3" s="24">
        <f>Q1+Q2</f>
        <v>84</v>
      </c>
    </row>
    <row r="4" spans="1:18" ht="27" customHeight="1" x14ac:dyDescent="0.25">
      <c r="B4" s="26" t="s">
        <v>7</v>
      </c>
      <c r="C4" s="27" t="s">
        <v>8</v>
      </c>
      <c r="D4" s="28">
        <v>2013</v>
      </c>
      <c r="E4" s="29" t="s">
        <v>602</v>
      </c>
      <c r="F4" s="28">
        <v>2015</v>
      </c>
      <c r="G4" s="28">
        <v>2016</v>
      </c>
      <c r="H4" s="28">
        <v>2017</v>
      </c>
      <c r="I4" s="28">
        <v>2018</v>
      </c>
      <c r="J4" s="28">
        <v>2019</v>
      </c>
      <c r="K4" s="28">
        <v>2020</v>
      </c>
      <c r="L4" s="30" t="s">
        <v>10</v>
      </c>
      <c r="M4" s="31" t="s">
        <v>11</v>
      </c>
      <c r="N4" s="32"/>
      <c r="O4" s="33" t="s">
        <v>12</v>
      </c>
      <c r="P4" s="34"/>
      <c r="Q4" s="35"/>
      <c r="R4" s="36" t="s">
        <v>8</v>
      </c>
    </row>
    <row r="5" spans="1:18" s="44" customFormat="1" ht="7.5" customHeight="1" x14ac:dyDescent="0.2">
      <c r="A5" s="436"/>
      <c r="B5" s="37">
        <v>1</v>
      </c>
      <c r="C5" s="37">
        <v>2</v>
      </c>
      <c r="D5" s="37">
        <v>6</v>
      </c>
      <c r="E5" s="38">
        <v>7</v>
      </c>
      <c r="F5" s="37">
        <v>8</v>
      </c>
      <c r="G5" s="37">
        <v>9</v>
      </c>
      <c r="H5" s="37">
        <v>10</v>
      </c>
      <c r="I5" s="37">
        <v>11</v>
      </c>
      <c r="J5" s="37">
        <v>12</v>
      </c>
      <c r="K5" s="37">
        <v>13</v>
      </c>
      <c r="L5" s="39"/>
      <c r="M5" s="40"/>
      <c r="N5" s="41"/>
      <c r="O5" s="42"/>
      <c r="P5" s="43"/>
      <c r="Q5" s="35"/>
      <c r="R5" s="36">
        <v>2</v>
      </c>
    </row>
    <row r="6" spans="1:18" ht="16.899999999999999" customHeight="1" x14ac:dyDescent="0.25">
      <c r="A6" s="437">
        <v>1</v>
      </c>
      <c r="B6" s="381" t="s">
        <v>603</v>
      </c>
      <c r="C6" s="46" t="s">
        <v>14</v>
      </c>
      <c r="D6" s="47">
        <v>4061</v>
      </c>
      <c r="E6" s="48"/>
      <c r="F6" s="49"/>
      <c r="G6" s="49"/>
      <c r="H6" s="49"/>
      <c r="I6" s="49"/>
      <c r="J6" s="49"/>
      <c r="K6" s="49"/>
      <c r="L6" s="49"/>
      <c r="M6" s="50">
        <f t="shared" ref="M6:M16" si="0">IF(AND(E6&gt;0,E6&lt;&gt;"0"),L6/E6,0)</f>
        <v>0</v>
      </c>
      <c r="N6" s="51">
        <f t="shared" ref="N6:N14" si="1">IF(N$1&gt;0,(N$1-M6)/N$1,0)</f>
        <v>1</v>
      </c>
      <c r="O6" s="42"/>
      <c r="P6" s="42" t="s">
        <v>15</v>
      </c>
      <c r="Q6" s="35">
        <v>1</v>
      </c>
      <c r="R6" s="36" t="s">
        <v>16</v>
      </c>
    </row>
    <row r="7" spans="1:18" ht="16.899999999999999" customHeight="1" x14ac:dyDescent="0.25">
      <c r="A7" s="437">
        <v>2</v>
      </c>
      <c r="B7" s="381" t="s">
        <v>604</v>
      </c>
      <c r="C7" s="52" t="s">
        <v>18</v>
      </c>
      <c r="D7" s="47">
        <v>102727</v>
      </c>
      <c r="E7" s="48"/>
      <c r="F7" s="49"/>
      <c r="G7" s="49"/>
      <c r="H7" s="49"/>
      <c r="I7" s="49"/>
      <c r="J7" s="49"/>
      <c r="K7" s="49"/>
      <c r="L7" s="49"/>
      <c r="M7" s="50">
        <f t="shared" si="0"/>
        <v>0</v>
      </c>
      <c r="N7" s="51">
        <f t="shared" si="1"/>
        <v>1</v>
      </c>
      <c r="O7" s="42"/>
      <c r="P7" s="42" t="s">
        <v>15</v>
      </c>
      <c r="Q7" s="35">
        <v>1</v>
      </c>
      <c r="R7" s="36" t="s">
        <v>19</v>
      </c>
    </row>
    <row r="8" spans="1:18" ht="16.899999999999999" customHeight="1" x14ac:dyDescent="0.25">
      <c r="A8" s="437">
        <v>3</v>
      </c>
      <c r="B8" s="381" t="s">
        <v>605</v>
      </c>
      <c r="C8" s="52" t="s">
        <v>21</v>
      </c>
      <c r="D8" s="47">
        <v>1626</v>
      </c>
      <c r="E8" s="48"/>
      <c r="F8" s="49"/>
      <c r="G8" s="49"/>
      <c r="H8" s="49"/>
      <c r="I8" s="49"/>
      <c r="J8" s="49"/>
      <c r="K8" s="49"/>
      <c r="L8" s="49"/>
      <c r="M8" s="50">
        <f t="shared" si="0"/>
        <v>0</v>
      </c>
      <c r="N8" s="51">
        <f t="shared" si="1"/>
        <v>1</v>
      </c>
      <c r="O8" s="42"/>
      <c r="P8" s="42" t="s">
        <v>15</v>
      </c>
      <c r="Q8" s="35">
        <v>1</v>
      </c>
      <c r="R8" s="36" t="s">
        <v>19</v>
      </c>
    </row>
    <row r="9" spans="1:18" ht="25.15" customHeight="1" x14ac:dyDescent="0.25">
      <c r="A9" s="437">
        <v>4</v>
      </c>
      <c r="B9" s="381" t="s">
        <v>606</v>
      </c>
      <c r="C9" s="52" t="s">
        <v>23</v>
      </c>
      <c r="D9" s="47">
        <v>6213</v>
      </c>
      <c r="E9" s="48"/>
      <c r="F9" s="49"/>
      <c r="G9" s="49"/>
      <c r="H9" s="49"/>
      <c r="I9" s="49"/>
      <c r="J9" s="49"/>
      <c r="K9" s="49"/>
      <c r="L9" s="49"/>
      <c r="M9" s="50">
        <f t="shared" si="0"/>
        <v>0</v>
      </c>
      <c r="N9" s="51">
        <f t="shared" si="1"/>
        <v>1</v>
      </c>
      <c r="O9" s="42"/>
      <c r="P9" s="42" t="s">
        <v>15</v>
      </c>
      <c r="Q9" s="35">
        <v>1</v>
      </c>
      <c r="R9" s="36" t="s">
        <v>24</v>
      </c>
    </row>
    <row r="10" spans="1:18" ht="17.45" customHeight="1" x14ac:dyDescent="0.25">
      <c r="A10" s="437">
        <v>5</v>
      </c>
      <c r="B10" s="419" t="s">
        <v>607</v>
      </c>
      <c r="C10" s="53" t="s">
        <v>26</v>
      </c>
      <c r="D10" s="54">
        <v>1630</v>
      </c>
      <c r="E10" s="55"/>
      <c r="F10" s="56"/>
      <c r="G10" s="56"/>
      <c r="H10" s="56"/>
      <c r="I10" s="56"/>
      <c r="J10" s="56"/>
      <c r="K10" s="56"/>
      <c r="L10" s="56"/>
      <c r="M10" s="57">
        <f t="shared" si="0"/>
        <v>0</v>
      </c>
      <c r="N10" s="58">
        <f t="shared" si="1"/>
        <v>1</v>
      </c>
      <c r="O10" s="59"/>
      <c r="P10" s="59" t="s">
        <v>15</v>
      </c>
      <c r="Q10" s="35">
        <v>1</v>
      </c>
      <c r="R10" s="36" t="s">
        <v>27</v>
      </c>
    </row>
    <row r="11" spans="1:18" ht="21" customHeight="1" x14ac:dyDescent="0.25">
      <c r="A11" s="437">
        <v>6</v>
      </c>
      <c r="B11" s="320" t="s">
        <v>608</v>
      </c>
      <c r="C11" s="61" t="s">
        <v>29</v>
      </c>
      <c r="D11" s="62">
        <v>32.329000000000001</v>
      </c>
      <c r="E11" s="63"/>
      <c r="F11" s="64"/>
      <c r="G11" s="64"/>
      <c r="H11" s="64"/>
      <c r="I11" s="64"/>
      <c r="J11" s="64"/>
      <c r="K11" s="64"/>
      <c r="L11" s="64"/>
      <c r="M11" s="65">
        <f t="shared" si="0"/>
        <v>0</v>
      </c>
      <c r="N11" s="66">
        <f t="shared" si="1"/>
        <v>1</v>
      </c>
      <c r="O11" s="67" t="s">
        <v>30</v>
      </c>
      <c r="P11" s="68" t="s">
        <v>15</v>
      </c>
      <c r="Q11" s="35">
        <v>1</v>
      </c>
      <c r="R11" s="36" t="s">
        <v>29</v>
      </c>
    </row>
    <row r="12" spans="1:18" ht="20.45" customHeight="1" x14ac:dyDescent="0.25">
      <c r="A12" s="437">
        <v>7</v>
      </c>
      <c r="B12" s="321" t="s">
        <v>609</v>
      </c>
      <c r="C12" s="46" t="s">
        <v>29</v>
      </c>
      <c r="D12" s="70">
        <v>14.599</v>
      </c>
      <c r="E12" s="63"/>
      <c r="F12" s="64"/>
      <c r="G12" s="64"/>
      <c r="H12" s="64"/>
      <c r="I12" s="64"/>
      <c r="J12" s="64"/>
      <c r="K12" s="64"/>
      <c r="L12" s="64"/>
      <c r="M12" s="65">
        <f t="shared" si="0"/>
        <v>0</v>
      </c>
      <c r="N12" s="51">
        <f t="shared" si="1"/>
        <v>1</v>
      </c>
      <c r="O12" s="67" t="s">
        <v>30</v>
      </c>
      <c r="P12" s="43" t="s">
        <v>15</v>
      </c>
      <c r="Q12" s="35">
        <v>1</v>
      </c>
      <c r="R12" s="36" t="s">
        <v>29</v>
      </c>
    </row>
    <row r="13" spans="1:18" ht="21" customHeight="1" x14ac:dyDescent="0.25">
      <c r="A13" s="437">
        <v>8</v>
      </c>
      <c r="B13" s="322" t="s">
        <v>610</v>
      </c>
      <c r="C13" s="71" t="s">
        <v>29</v>
      </c>
      <c r="D13" s="72">
        <v>7.1260000000000003</v>
      </c>
      <c r="E13" s="73"/>
      <c r="F13" s="74"/>
      <c r="G13" s="74"/>
      <c r="H13" s="74"/>
      <c r="I13" s="74"/>
      <c r="J13" s="74"/>
      <c r="K13" s="74"/>
      <c r="L13" s="74"/>
      <c r="M13" s="57">
        <f t="shared" si="0"/>
        <v>0</v>
      </c>
      <c r="N13" s="58">
        <f t="shared" si="1"/>
        <v>1</v>
      </c>
      <c r="O13" s="59" t="s">
        <v>30</v>
      </c>
      <c r="P13" s="75" t="s">
        <v>15</v>
      </c>
      <c r="Q13" s="35">
        <v>1</v>
      </c>
      <c r="R13" s="36" t="s">
        <v>29</v>
      </c>
    </row>
    <row r="14" spans="1:18" ht="20.45" customHeight="1" x14ac:dyDescent="0.25">
      <c r="A14" s="437">
        <v>9</v>
      </c>
      <c r="B14" s="523" t="s">
        <v>611</v>
      </c>
      <c r="C14" s="524" t="s">
        <v>34</v>
      </c>
      <c r="D14" s="525">
        <v>1959.6479999999999</v>
      </c>
      <c r="E14" s="526">
        <v>15</v>
      </c>
      <c r="F14" s="527"/>
      <c r="G14" s="527"/>
      <c r="H14" s="527"/>
      <c r="I14" s="527"/>
      <c r="J14" s="527"/>
      <c r="K14" s="527"/>
      <c r="L14" s="528">
        <v>14</v>
      </c>
      <c r="M14" s="549">
        <f t="shared" si="0"/>
        <v>0.93333333333333335</v>
      </c>
      <c r="N14" s="81">
        <f t="shared" si="1"/>
        <v>-0.8666666666666667</v>
      </c>
      <c r="O14" s="82" t="s">
        <v>35</v>
      </c>
      <c r="P14" s="60" t="s">
        <v>15</v>
      </c>
      <c r="Q14" s="111">
        <v>1</v>
      </c>
      <c r="R14" s="36" t="s">
        <v>34</v>
      </c>
    </row>
    <row r="15" spans="1:18" s="541" customFormat="1" ht="20.25" customHeight="1" x14ac:dyDescent="0.2">
      <c r="A15" s="529" t="s">
        <v>36</v>
      </c>
      <c r="B15" s="530" t="s">
        <v>37</v>
      </c>
      <c r="C15" s="531"/>
      <c r="D15" s="532"/>
      <c r="E15" s="533">
        <v>15</v>
      </c>
      <c r="F15" s="534"/>
      <c r="G15" s="534"/>
      <c r="H15" s="534"/>
      <c r="I15" s="534"/>
      <c r="J15" s="534"/>
      <c r="K15" s="534"/>
      <c r="L15" s="535">
        <v>11</v>
      </c>
      <c r="M15" s="550">
        <f t="shared" si="0"/>
        <v>0.73333333333333328</v>
      </c>
      <c r="N15" s="536"/>
      <c r="O15" s="537"/>
      <c r="P15" s="538"/>
      <c r="Q15" s="539"/>
      <c r="R15" s="540"/>
    </row>
    <row r="16" spans="1:18" ht="10.9" customHeight="1" x14ac:dyDescent="0.25">
      <c r="A16" s="437" t="s">
        <v>38</v>
      </c>
      <c r="B16" s="449" t="s">
        <v>612</v>
      </c>
      <c r="C16" s="468" t="s">
        <v>40</v>
      </c>
      <c r="D16" s="85">
        <v>327.5</v>
      </c>
      <c r="E16" s="86">
        <v>20</v>
      </c>
      <c r="F16" s="87"/>
      <c r="G16" s="87"/>
      <c r="H16" s="87"/>
      <c r="I16" s="87"/>
      <c r="J16" s="87"/>
      <c r="K16" s="87"/>
      <c r="L16" s="88">
        <f>IF(L18&gt;0,L17/L18,0)</f>
        <v>2</v>
      </c>
      <c r="M16" s="65">
        <f t="shared" si="0"/>
        <v>0.1</v>
      </c>
      <c r="N16" s="66">
        <f>IF(N$1&gt;0,(N$1-M16)/N$1,0)</f>
        <v>0.8</v>
      </c>
      <c r="O16" s="451" t="s">
        <v>41</v>
      </c>
      <c r="P16" s="469" t="s">
        <v>42</v>
      </c>
      <c r="Q16" s="84"/>
      <c r="R16" s="36" t="s">
        <v>43</v>
      </c>
    </row>
    <row r="17" spans="1:18" x14ac:dyDescent="0.25">
      <c r="A17" s="437"/>
      <c r="B17" s="452" t="s">
        <v>44</v>
      </c>
      <c r="C17" s="457" t="s">
        <v>40</v>
      </c>
      <c r="D17" s="47" t="s">
        <v>431</v>
      </c>
      <c r="E17" s="91" t="s">
        <v>431</v>
      </c>
      <c r="F17" s="47" t="s">
        <v>431</v>
      </c>
      <c r="G17" s="47" t="s">
        <v>431</v>
      </c>
      <c r="H17" s="47" t="s">
        <v>431</v>
      </c>
      <c r="I17" s="47" t="s">
        <v>431</v>
      </c>
      <c r="J17" s="47" t="s">
        <v>431</v>
      </c>
      <c r="K17" s="47" t="s">
        <v>431</v>
      </c>
      <c r="L17" s="49">
        <v>20</v>
      </c>
      <c r="M17" s="50" t="s">
        <v>45</v>
      </c>
      <c r="N17" s="92" t="s">
        <v>45</v>
      </c>
      <c r="O17" s="464" t="s">
        <v>46</v>
      </c>
      <c r="P17" s="67"/>
      <c r="Q17" s="84" t="s">
        <v>47</v>
      </c>
      <c r="R17" s="36"/>
    </row>
    <row r="18" spans="1:18" x14ac:dyDescent="0.25">
      <c r="A18" s="437"/>
      <c r="B18" s="452" t="s">
        <v>48</v>
      </c>
      <c r="C18" s="457" t="s">
        <v>49</v>
      </c>
      <c r="D18" s="47" t="s">
        <v>431</v>
      </c>
      <c r="E18" s="91" t="s">
        <v>431</v>
      </c>
      <c r="F18" s="47" t="s">
        <v>431</v>
      </c>
      <c r="G18" s="47" t="s">
        <v>431</v>
      </c>
      <c r="H18" s="47" t="s">
        <v>431</v>
      </c>
      <c r="I18" s="47" t="s">
        <v>431</v>
      </c>
      <c r="J18" s="47" t="s">
        <v>431</v>
      </c>
      <c r="K18" s="47" t="s">
        <v>431</v>
      </c>
      <c r="L18" s="49">
        <v>10</v>
      </c>
      <c r="M18" s="50" t="s">
        <v>45</v>
      </c>
      <c r="N18" s="92" t="s">
        <v>45</v>
      </c>
      <c r="O18" s="464" t="s">
        <v>50</v>
      </c>
      <c r="P18" s="67"/>
      <c r="Q18" s="84" t="s">
        <v>47</v>
      </c>
      <c r="R18" s="36"/>
    </row>
    <row r="19" spans="1:18" x14ac:dyDescent="0.25">
      <c r="A19" s="437" t="s">
        <v>51</v>
      </c>
      <c r="B19" s="455" t="s">
        <v>613</v>
      </c>
      <c r="C19" s="468" t="s">
        <v>40</v>
      </c>
      <c r="D19" s="85">
        <v>327.5</v>
      </c>
      <c r="E19" s="86">
        <v>20</v>
      </c>
      <c r="F19" s="87"/>
      <c r="G19" s="87"/>
      <c r="H19" s="87"/>
      <c r="I19" s="87"/>
      <c r="J19" s="87"/>
      <c r="K19" s="87"/>
      <c r="L19" s="88">
        <f>IF(L21&gt;0,L20/L21,0)</f>
        <v>2</v>
      </c>
      <c r="M19" s="65">
        <f>IF(AND(E19&gt;0,E19&lt;&gt;"0"),L19/E19,0)</f>
        <v>0.1</v>
      </c>
      <c r="N19" s="66">
        <f>IF(N$1&gt;0,(N$1-M19)/N$1,0)</f>
        <v>0.8</v>
      </c>
      <c r="O19" s="451" t="s">
        <v>41</v>
      </c>
      <c r="P19" s="469" t="s">
        <v>42</v>
      </c>
      <c r="Q19" s="84"/>
      <c r="R19" s="36" t="s">
        <v>43</v>
      </c>
    </row>
    <row r="20" spans="1:18" x14ac:dyDescent="0.25">
      <c r="A20" s="437"/>
      <c r="B20" s="453" t="s">
        <v>53</v>
      </c>
      <c r="C20" s="457" t="s">
        <v>40</v>
      </c>
      <c r="D20" s="47" t="s">
        <v>431</v>
      </c>
      <c r="E20" s="91" t="s">
        <v>431</v>
      </c>
      <c r="F20" s="47" t="s">
        <v>431</v>
      </c>
      <c r="G20" s="47" t="s">
        <v>431</v>
      </c>
      <c r="H20" s="47" t="s">
        <v>431</v>
      </c>
      <c r="I20" s="47" t="s">
        <v>431</v>
      </c>
      <c r="J20" s="47" t="s">
        <v>431</v>
      </c>
      <c r="K20" s="47" t="s">
        <v>431</v>
      </c>
      <c r="L20" s="49">
        <v>20</v>
      </c>
      <c r="M20" s="50" t="s">
        <v>45</v>
      </c>
      <c r="N20" s="92" t="s">
        <v>45</v>
      </c>
      <c r="O20" s="464" t="s">
        <v>54</v>
      </c>
      <c r="P20" s="67"/>
      <c r="Q20" s="84" t="s">
        <v>47</v>
      </c>
      <c r="R20" s="36"/>
    </row>
    <row r="21" spans="1:18" x14ac:dyDescent="0.25">
      <c r="A21" s="437"/>
      <c r="B21" s="453" t="s">
        <v>55</v>
      </c>
      <c r="C21" s="457" t="s">
        <v>49</v>
      </c>
      <c r="D21" s="47" t="s">
        <v>431</v>
      </c>
      <c r="E21" s="91" t="s">
        <v>431</v>
      </c>
      <c r="F21" s="47" t="s">
        <v>431</v>
      </c>
      <c r="G21" s="47" t="s">
        <v>431</v>
      </c>
      <c r="H21" s="47" t="s">
        <v>431</v>
      </c>
      <c r="I21" s="47" t="s">
        <v>431</v>
      </c>
      <c r="J21" s="47" t="s">
        <v>431</v>
      </c>
      <c r="K21" s="47" t="s">
        <v>431</v>
      </c>
      <c r="L21" s="49">
        <v>10</v>
      </c>
      <c r="M21" s="50" t="s">
        <v>45</v>
      </c>
      <c r="N21" s="92" t="s">
        <v>45</v>
      </c>
      <c r="O21" s="464" t="s">
        <v>56</v>
      </c>
      <c r="P21" s="67"/>
      <c r="Q21" s="84" t="s">
        <v>47</v>
      </c>
      <c r="R21" s="36"/>
    </row>
    <row r="22" spans="1:18" x14ac:dyDescent="0.25">
      <c r="A22" s="437"/>
      <c r="B22" s="454" t="s">
        <v>614</v>
      </c>
      <c r="C22" s="61" t="s">
        <v>45</v>
      </c>
      <c r="D22" s="62"/>
      <c r="E22" s="93" t="s">
        <v>45</v>
      </c>
      <c r="F22" s="94"/>
      <c r="G22" s="94"/>
      <c r="H22" s="94"/>
      <c r="I22" s="94"/>
      <c r="J22" s="94"/>
      <c r="K22" s="94"/>
      <c r="L22" s="94" t="s">
        <v>45</v>
      </c>
      <c r="M22" s="65"/>
      <c r="N22" s="95"/>
      <c r="O22" s="451" t="s">
        <v>58</v>
      </c>
      <c r="P22" s="67"/>
      <c r="Q22" s="84"/>
      <c r="R22" s="36"/>
    </row>
    <row r="23" spans="1:18" x14ac:dyDescent="0.25">
      <c r="A23" s="437" t="s">
        <v>59</v>
      </c>
      <c r="B23" s="455" t="s">
        <v>615</v>
      </c>
      <c r="C23" s="468" t="s">
        <v>40</v>
      </c>
      <c r="D23" s="85">
        <v>327.5</v>
      </c>
      <c r="E23" s="86"/>
      <c r="F23" s="87"/>
      <c r="G23" s="87"/>
      <c r="H23" s="87"/>
      <c r="I23" s="87"/>
      <c r="J23" s="87"/>
      <c r="K23" s="87"/>
      <c r="L23" s="88">
        <f>IF(L25&gt;0,L24/L25,0)</f>
        <v>0</v>
      </c>
      <c r="M23" s="65">
        <f>IF(AND(E23&gt;0,E23&lt;&gt;"0"),L23/E23,0)</f>
        <v>0</v>
      </c>
      <c r="N23" s="66">
        <f>IF(N$1&gt;0,(N$1-M23)/N$1,0)</f>
        <v>1</v>
      </c>
      <c r="O23" s="451" t="s">
        <v>58</v>
      </c>
      <c r="P23" s="469" t="s">
        <v>42</v>
      </c>
      <c r="Q23" s="84"/>
      <c r="R23" s="36" t="s">
        <v>43</v>
      </c>
    </row>
    <row r="24" spans="1:18" x14ac:dyDescent="0.25">
      <c r="A24" s="437"/>
      <c r="B24" s="453" t="s">
        <v>61</v>
      </c>
      <c r="C24" s="457" t="s">
        <v>40</v>
      </c>
      <c r="D24" s="47" t="s">
        <v>431</v>
      </c>
      <c r="E24" s="91" t="s">
        <v>431</v>
      </c>
      <c r="F24" s="47" t="s">
        <v>431</v>
      </c>
      <c r="G24" s="47" t="s">
        <v>431</v>
      </c>
      <c r="H24" s="47" t="s">
        <v>431</v>
      </c>
      <c r="I24" s="47" t="s">
        <v>431</v>
      </c>
      <c r="J24" s="47" t="s">
        <v>431</v>
      </c>
      <c r="K24" s="47" t="s">
        <v>431</v>
      </c>
      <c r="L24" s="49">
        <v>200</v>
      </c>
      <c r="M24" s="50" t="s">
        <v>45</v>
      </c>
      <c r="N24" s="92" t="s">
        <v>45</v>
      </c>
      <c r="O24" s="464" t="s">
        <v>62</v>
      </c>
      <c r="P24" s="67"/>
      <c r="Q24" s="84" t="s">
        <v>47</v>
      </c>
      <c r="R24" s="36"/>
    </row>
    <row r="25" spans="1:18" x14ac:dyDescent="0.25">
      <c r="A25" s="437"/>
      <c r="B25" s="453" t="s">
        <v>48</v>
      </c>
      <c r="C25" s="457" t="s">
        <v>49</v>
      </c>
      <c r="D25" s="47" t="s">
        <v>431</v>
      </c>
      <c r="E25" s="91" t="s">
        <v>431</v>
      </c>
      <c r="F25" s="47" t="s">
        <v>431</v>
      </c>
      <c r="G25" s="47" t="s">
        <v>431</v>
      </c>
      <c r="H25" s="47" t="s">
        <v>431</v>
      </c>
      <c r="I25" s="47" t="s">
        <v>431</v>
      </c>
      <c r="J25" s="47" t="s">
        <v>431</v>
      </c>
      <c r="K25" s="47" t="s">
        <v>431</v>
      </c>
      <c r="L25" s="49"/>
      <c r="M25" s="50" t="s">
        <v>45</v>
      </c>
      <c r="N25" s="92" t="s">
        <v>45</v>
      </c>
      <c r="O25" s="464" t="s">
        <v>63</v>
      </c>
      <c r="P25" s="67"/>
      <c r="Q25" s="84" t="s">
        <v>47</v>
      </c>
      <c r="R25" s="36"/>
    </row>
    <row r="26" spans="1:18" x14ac:dyDescent="0.25">
      <c r="A26" s="437" t="s">
        <v>64</v>
      </c>
      <c r="B26" s="455" t="s">
        <v>616</v>
      </c>
      <c r="C26" s="468" t="s">
        <v>40</v>
      </c>
      <c r="D26" s="85">
        <v>327.5</v>
      </c>
      <c r="E26" s="86"/>
      <c r="F26" s="87"/>
      <c r="G26" s="87"/>
      <c r="H26" s="87"/>
      <c r="I26" s="87"/>
      <c r="J26" s="87"/>
      <c r="K26" s="87"/>
      <c r="L26" s="88">
        <f>IF(L28&gt;0,L27/L28,0)</f>
        <v>0</v>
      </c>
      <c r="M26" s="65">
        <f>IF(AND(E26&gt;0,E26&lt;&gt;"0"),L26/E26,0)</f>
        <v>0</v>
      </c>
      <c r="N26" s="66">
        <f>IF(N$1&gt;0,(N$1-M26)/N$1,0)</f>
        <v>1</v>
      </c>
      <c r="O26" s="451" t="s">
        <v>58</v>
      </c>
      <c r="P26" s="469" t="s">
        <v>42</v>
      </c>
      <c r="Q26" s="84"/>
      <c r="R26" s="36" t="s">
        <v>43</v>
      </c>
    </row>
    <row r="27" spans="1:18" x14ac:dyDescent="0.25">
      <c r="A27" s="437"/>
      <c r="B27" s="453" t="s">
        <v>66</v>
      </c>
      <c r="C27" s="457" t="s">
        <v>40</v>
      </c>
      <c r="D27" s="47" t="s">
        <v>431</v>
      </c>
      <c r="E27" s="91" t="s">
        <v>431</v>
      </c>
      <c r="F27" s="47" t="s">
        <v>431</v>
      </c>
      <c r="G27" s="47" t="s">
        <v>431</v>
      </c>
      <c r="H27" s="47" t="s">
        <v>431</v>
      </c>
      <c r="I27" s="47" t="s">
        <v>431</v>
      </c>
      <c r="J27" s="47" t="s">
        <v>431</v>
      </c>
      <c r="K27" s="47" t="s">
        <v>431</v>
      </c>
      <c r="L27" s="49">
        <v>20</v>
      </c>
      <c r="M27" s="50" t="s">
        <v>45</v>
      </c>
      <c r="N27" s="92" t="s">
        <v>45</v>
      </c>
      <c r="O27" s="464" t="s">
        <v>67</v>
      </c>
      <c r="P27" s="67"/>
      <c r="Q27" s="84" t="s">
        <v>47</v>
      </c>
      <c r="R27" s="36"/>
    </row>
    <row r="28" spans="1:18" x14ac:dyDescent="0.25">
      <c r="A28" s="437"/>
      <c r="B28" s="453" t="s">
        <v>48</v>
      </c>
      <c r="C28" s="457" t="s">
        <v>49</v>
      </c>
      <c r="D28" s="47" t="s">
        <v>431</v>
      </c>
      <c r="E28" s="91" t="s">
        <v>431</v>
      </c>
      <c r="F28" s="47" t="s">
        <v>431</v>
      </c>
      <c r="G28" s="47" t="s">
        <v>431</v>
      </c>
      <c r="H28" s="47" t="s">
        <v>431</v>
      </c>
      <c r="I28" s="47" t="s">
        <v>431</v>
      </c>
      <c r="J28" s="47" t="s">
        <v>431</v>
      </c>
      <c r="K28" s="47" t="s">
        <v>431</v>
      </c>
      <c r="L28" s="49"/>
      <c r="M28" s="50" t="s">
        <v>45</v>
      </c>
      <c r="N28" s="92" t="s">
        <v>45</v>
      </c>
      <c r="O28" s="464" t="s">
        <v>68</v>
      </c>
      <c r="P28" s="67"/>
      <c r="Q28" s="84" t="s">
        <v>47</v>
      </c>
      <c r="R28" s="36"/>
    </row>
    <row r="29" spans="1:18" ht="25.15" customHeight="1" x14ac:dyDescent="0.25">
      <c r="A29" s="437" t="s">
        <v>69</v>
      </c>
      <c r="B29" s="456" t="s">
        <v>746</v>
      </c>
      <c r="C29" s="472" t="s">
        <v>40</v>
      </c>
      <c r="D29" s="96">
        <v>10.3</v>
      </c>
      <c r="E29" s="86">
        <v>10</v>
      </c>
      <c r="F29" s="87"/>
      <c r="G29" s="87"/>
      <c r="H29" s="87"/>
      <c r="I29" s="87"/>
      <c r="J29" s="87"/>
      <c r="K29" s="87"/>
      <c r="L29" s="97">
        <f>IF(L31+L32+L33&gt;0,(L17-L30)/((L31+L32+L33)/2),0)</f>
        <v>7.2</v>
      </c>
      <c r="M29" s="50">
        <f>IF(AND(E29&gt;0,E29&lt;&gt;"0"),L29/E29,0)</f>
        <v>0.72</v>
      </c>
      <c r="N29" s="51">
        <f>IF(N$1&gt;0,(N$1-M29)/N$1,0)</f>
        <v>-0.43999999999999989</v>
      </c>
      <c r="O29" s="458" t="s">
        <v>71</v>
      </c>
      <c r="P29" s="469" t="s">
        <v>42</v>
      </c>
      <c r="Q29" s="84"/>
      <c r="R29" s="36" t="s">
        <v>43</v>
      </c>
    </row>
    <row r="30" spans="1:18" ht="21" customHeight="1" x14ac:dyDescent="0.25">
      <c r="A30" s="437"/>
      <c r="B30" s="459" t="s">
        <v>72</v>
      </c>
      <c r="C30" s="457" t="s">
        <v>40</v>
      </c>
      <c r="D30" s="96"/>
      <c r="E30" s="91" t="s">
        <v>431</v>
      </c>
      <c r="F30" s="87"/>
      <c r="G30" s="87"/>
      <c r="H30" s="87"/>
      <c r="I30" s="87"/>
      <c r="J30" s="87"/>
      <c r="K30" s="87"/>
      <c r="L30" s="49">
        <v>2</v>
      </c>
      <c r="M30" s="50"/>
      <c r="N30" s="51"/>
      <c r="O30" s="460" t="s">
        <v>73</v>
      </c>
      <c r="P30" s="67"/>
      <c r="Q30" s="84"/>
      <c r="R30" s="36"/>
    </row>
    <row r="31" spans="1:18" ht="19.899999999999999" customHeight="1" x14ac:dyDescent="0.25">
      <c r="A31" s="437"/>
      <c r="B31" s="459" t="s">
        <v>74</v>
      </c>
      <c r="C31" s="473" t="s">
        <v>75</v>
      </c>
      <c r="D31" s="47" t="s">
        <v>431</v>
      </c>
      <c r="E31" s="91" t="s">
        <v>431</v>
      </c>
      <c r="F31" s="47" t="s">
        <v>431</v>
      </c>
      <c r="G31" s="47" t="s">
        <v>431</v>
      </c>
      <c r="H31" s="47" t="s">
        <v>431</v>
      </c>
      <c r="I31" s="47" t="s">
        <v>431</v>
      </c>
      <c r="J31" s="47" t="s">
        <v>431</v>
      </c>
      <c r="K31" s="47" t="s">
        <v>431</v>
      </c>
      <c r="L31" s="49">
        <v>5</v>
      </c>
      <c r="M31" s="50" t="s">
        <v>45</v>
      </c>
      <c r="N31" s="92" t="s">
        <v>45</v>
      </c>
      <c r="O31" s="464" t="s">
        <v>76</v>
      </c>
      <c r="P31" s="67"/>
      <c r="Q31" s="84" t="s">
        <v>47</v>
      </c>
      <c r="R31" s="36"/>
    </row>
    <row r="32" spans="1:18" x14ac:dyDescent="0.25">
      <c r="A32" s="437"/>
      <c r="B32" s="459" t="s">
        <v>77</v>
      </c>
      <c r="C32" s="473" t="s">
        <v>75</v>
      </c>
      <c r="D32" s="47" t="s">
        <v>431</v>
      </c>
      <c r="E32" s="91" t="s">
        <v>431</v>
      </c>
      <c r="F32" s="47" t="s">
        <v>431</v>
      </c>
      <c r="G32" s="47" t="s">
        <v>431</v>
      </c>
      <c r="H32" s="47" t="s">
        <v>431</v>
      </c>
      <c r="I32" s="47" t="s">
        <v>431</v>
      </c>
      <c r="J32" s="47" t="s">
        <v>431</v>
      </c>
      <c r="K32" s="47" t="s">
        <v>431</v>
      </c>
      <c r="L32" s="49">
        <v>0</v>
      </c>
      <c r="M32" s="50" t="s">
        <v>45</v>
      </c>
      <c r="N32" s="92" t="s">
        <v>45</v>
      </c>
      <c r="O32" s="464" t="s">
        <v>78</v>
      </c>
      <c r="P32" s="67"/>
      <c r="Q32" s="84" t="s">
        <v>47</v>
      </c>
      <c r="R32" s="36"/>
    </row>
    <row r="33" spans="1:27" ht="10.9" customHeight="1" x14ac:dyDescent="0.25">
      <c r="A33" s="437"/>
      <c r="B33" s="459" t="s">
        <v>79</v>
      </c>
      <c r="C33" s="473" t="s">
        <v>75</v>
      </c>
      <c r="D33" s="47" t="s">
        <v>431</v>
      </c>
      <c r="E33" s="91" t="s">
        <v>431</v>
      </c>
      <c r="F33" s="47" t="s">
        <v>431</v>
      </c>
      <c r="G33" s="47" t="s">
        <v>431</v>
      </c>
      <c r="H33" s="47" t="s">
        <v>431</v>
      </c>
      <c r="I33" s="47" t="s">
        <v>431</v>
      </c>
      <c r="J33" s="47" t="s">
        <v>431</v>
      </c>
      <c r="K33" s="47" t="s">
        <v>431</v>
      </c>
      <c r="L33" s="49"/>
      <c r="M33" s="50" t="s">
        <v>45</v>
      </c>
      <c r="N33" s="92" t="s">
        <v>45</v>
      </c>
      <c r="O33" s="464" t="s">
        <v>80</v>
      </c>
      <c r="P33" s="60"/>
      <c r="Q33" s="84" t="s">
        <v>47</v>
      </c>
      <c r="R33" s="36"/>
    </row>
    <row r="34" spans="1:27" ht="11.45" customHeight="1" x14ac:dyDescent="0.25">
      <c r="A34" s="437" t="s">
        <v>81</v>
      </c>
      <c r="B34" s="69" t="s">
        <v>618</v>
      </c>
      <c r="C34" s="52" t="s">
        <v>49</v>
      </c>
      <c r="D34" s="47" t="s">
        <v>619</v>
      </c>
      <c r="E34" s="48"/>
      <c r="F34" s="49"/>
      <c r="G34" s="49"/>
      <c r="H34" s="49"/>
      <c r="I34" s="49"/>
      <c r="J34" s="49"/>
      <c r="K34" s="49"/>
      <c r="L34" s="49"/>
      <c r="M34" s="403" t="str">
        <f>IF(E34=0,"-",L34/E34)</f>
        <v>-</v>
      </c>
      <c r="N34" s="51" t="str">
        <f>IF(N$1&gt;0,(N$1-M34)/N$1,0)</f>
        <v>0</v>
      </c>
      <c r="O34" s="42"/>
      <c r="P34" s="60" t="s">
        <v>15</v>
      </c>
      <c r="Q34" s="35">
        <v>1</v>
      </c>
      <c r="R34" s="36" t="s">
        <v>83</v>
      </c>
    </row>
    <row r="35" spans="1:27" s="312" customFormat="1" ht="14.25" customHeight="1" x14ac:dyDescent="0.25">
      <c r="A35" s="438" t="s">
        <v>84</v>
      </c>
      <c r="B35" s="398" t="s">
        <v>620</v>
      </c>
      <c r="C35" s="303" t="s">
        <v>86</v>
      </c>
      <c r="D35" s="304" t="s">
        <v>619</v>
      </c>
      <c r="E35" s="305"/>
      <c r="F35" s="306"/>
      <c r="G35" s="306"/>
      <c r="H35" s="306"/>
      <c r="I35" s="306"/>
      <c r="J35" s="306"/>
      <c r="K35" s="306"/>
      <c r="L35" s="307"/>
      <c r="M35" s="308" t="str">
        <f>IF(E35=0,"-",L35/E35)</f>
        <v>-</v>
      </c>
      <c r="N35" s="405" t="str">
        <f>IF(N$1&gt;0,(N$1-M35)/N$1,0)</f>
        <v>0</v>
      </c>
      <c r="O35" s="309"/>
      <c r="P35" s="309" t="s">
        <v>15</v>
      </c>
      <c r="Q35" s="310">
        <v>1</v>
      </c>
      <c r="R35" s="311" t="s">
        <v>83</v>
      </c>
    </row>
    <row r="36" spans="1:27" ht="17.45" customHeight="1" x14ac:dyDescent="0.25">
      <c r="A36" s="439" t="s">
        <v>87</v>
      </c>
      <c r="B36" s="334" t="s">
        <v>621</v>
      </c>
      <c r="C36" s="61" t="s">
        <v>75</v>
      </c>
      <c r="D36" s="119">
        <v>15</v>
      </c>
      <c r="E36" s="120"/>
      <c r="F36" s="121"/>
      <c r="G36" s="121"/>
      <c r="H36" s="121"/>
      <c r="I36" s="121"/>
      <c r="J36" s="121"/>
      <c r="K36" s="121"/>
      <c r="L36" s="122"/>
      <c r="M36" s="65">
        <f>IF(AND(E36&gt;0,E36&lt;&gt;"0"),L36/E36,0)</f>
        <v>0</v>
      </c>
      <c r="N36" s="66">
        <f>IF(N$1&gt;0,(N$1-M36)/N$1,0)</f>
        <v>1</v>
      </c>
      <c r="O36" s="67" t="s">
        <v>89</v>
      </c>
      <c r="P36" s="68" t="s">
        <v>90</v>
      </c>
      <c r="Q36" s="84"/>
      <c r="R36" s="36" t="s">
        <v>91</v>
      </c>
    </row>
    <row r="37" spans="1:27" x14ac:dyDescent="0.25">
      <c r="A37" s="437" t="s">
        <v>92</v>
      </c>
      <c r="B37" s="335" t="s">
        <v>622</v>
      </c>
      <c r="C37" s="46" t="s">
        <v>75</v>
      </c>
      <c r="D37" s="47">
        <v>12</v>
      </c>
      <c r="E37" s="123"/>
      <c r="F37" s="124"/>
      <c r="G37" s="124"/>
      <c r="H37" s="124"/>
      <c r="I37" s="124"/>
      <c r="J37" s="124"/>
      <c r="K37" s="124"/>
      <c r="L37" s="49"/>
      <c r="M37" s="50">
        <f>IF(AND(E37&gt;0,E37&lt;&gt;"0"),L37/E37,0)</f>
        <v>0</v>
      </c>
      <c r="N37" s="51">
        <f>IF(N$1&gt;0,(N$1-M37)/N$1,0)</f>
        <v>1</v>
      </c>
      <c r="O37" s="42" t="s">
        <v>94</v>
      </c>
      <c r="P37" s="42" t="s">
        <v>90</v>
      </c>
      <c r="Q37" s="35"/>
      <c r="R37" s="36" t="s">
        <v>95</v>
      </c>
    </row>
    <row r="38" spans="1:27" ht="19.149999999999999" customHeight="1" x14ac:dyDescent="0.25">
      <c r="A38" s="437" t="s">
        <v>96</v>
      </c>
      <c r="B38" s="335" t="s">
        <v>623</v>
      </c>
      <c r="C38" s="46" t="s">
        <v>98</v>
      </c>
      <c r="D38" s="47">
        <v>18.75</v>
      </c>
      <c r="E38" s="106"/>
      <c r="F38" s="107"/>
      <c r="G38" s="107"/>
      <c r="H38" s="107"/>
      <c r="I38" s="107"/>
      <c r="J38" s="107"/>
      <c r="K38" s="107"/>
      <c r="L38" s="88">
        <f>IF(L36&gt;0,L39/L36*100,0)</f>
        <v>0</v>
      </c>
      <c r="M38" s="50">
        <f>IF(AND(E38&gt;0,E38&lt;&gt;"0"),L38/E38,0)</f>
        <v>0</v>
      </c>
      <c r="N38" s="51">
        <f>IF(N$1&gt;0,(N$1-M38)/N$1,0)</f>
        <v>1</v>
      </c>
      <c r="O38" s="125" t="s">
        <v>99</v>
      </c>
      <c r="P38" s="42" t="s">
        <v>90</v>
      </c>
      <c r="Q38" s="35"/>
      <c r="R38" s="36" t="s">
        <v>98</v>
      </c>
    </row>
    <row r="39" spans="1:27" x14ac:dyDescent="0.25">
      <c r="A39" s="437"/>
      <c r="B39" s="336" t="s">
        <v>100</v>
      </c>
      <c r="C39" s="90" t="s">
        <v>75</v>
      </c>
      <c r="D39" s="47" t="s">
        <v>431</v>
      </c>
      <c r="E39" s="91" t="s">
        <v>431</v>
      </c>
      <c r="F39" s="47" t="s">
        <v>431</v>
      </c>
      <c r="G39" s="47" t="s">
        <v>431</v>
      </c>
      <c r="H39" s="47" t="s">
        <v>431</v>
      </c>
      <c r="I39" s="47" t="s">
        <v>431</v>
      </c>
      <c r="J39" s="47" t="s">
        <v>431</v>
      </c>
      <c r="K39" s="47" t="s">
        <v>431</v>
      </c>
      <c r="L39" s="49"/>
      <c r="M39" s="50" t="s">
        <v>45</v>
      </c>
      <c r="N39" s="92" t="s">
        <v>45</v>
      </c>
      <c r="O39" s="42" t="s">
        <v>101</v>
      </c>
      <c r="P39" s="42"/>
      <c r="Q39" s="35" t="s">
        <v>47</v>
      </c>
      <c r="R39" s="36"/>
    </row>
    <row r="40" spans="1:27" ht="19.149999999999999" customHeight="1" x14ac:dyDescent="0.25">
      <c r="A40" s="437" t="s">
        <v>102</v>
      </c>
      <c r="B40" s="335" t="s">
        <v>624</v>
      </c>
      <c r="C40" s="46" t="s">
        <v>75</v>
      </c>
      <c r="D40" s="47">
        <v>88</v>
      </c>
      <c r="E40" s="123"/>
      <c r="F40" s="124"/>
      <c r="G40" s="124"/>
      <c r="H40" s="124"/>
      <c r="I40" s="124"/>
      <c r="J40" s="124"/>
      <c r="K40" s="124"/>
      <c r="L40" s="49"/>
      <c r="M40" s="50">
        <f>IF(AND(E40&gt;0,E40&lt;&gt;"0"),L40/E40,0)</f>
        <v>0</v>
      </c>
      <c r="N40" s="51">
        <f>IF(N$1&gt;0,(N$1-M40)/N$1,0)</f>
        <v>1</v>
      </c>
      <c r="O40" s="42" t="s">
        <v>104</v>
      </c>
      <c r="P40" s="42" t="s">
        <v>90</v>
      </c>
      <c r="Q40" s="35"/>
      <c r="R40" s="36" t="s">
        <v>91</v>
      </c>
    </row>
    <row r="41" spans="1:27" ht="21.75" customHeight="1" x14ac:dyDescent="0.25">
      <c r="A41" s="437" t="s">
        <v>105</v>
      </c>
      <c r="B41" s="335" t="s">
        <v>625</v>
      </c>
      <c r="C41" s="46" t="s">
        <v>98</v>
      </c>
      <c r="D41" s="47">
        <v>86.36</v>
      </c>
      <c r="E41" s="106"/>
      <c r="F41" s="107"/>
      <c r="G41" s="107"/>
      <c r="H41" s="107"/>
      <c r="I41" s="107"/>
      <c r="J41" s="107"/>
      <c r="K41" s="107"/>
      <c r="L41" s="97">
        <f>IF(L40&gt;0,L42/L40*100,0)</f>
        <v>0</v>
      </c>
      <c r="M41" s="50">
        <f>IF(AND(E41&gt;0,E41&lt;&gt;"0"),L41/E41,0)</f>
        <v>0</v>
      </c>
      <c r="N41" s="51">
        <f>IF(N$1&gt;0,(N$1-M41)/N$1,0)</f>
        <v>1</v>
      </c>
      <c r="O41" s="125" t="s">
        <v>107</v>
      </c>
      <c r="P41" s="42" t="s">
        <v>90</v>
      </c>
      <c r="Q41" s="35"/>
      <c r="R41" s="36" t="s">
        <v>98</v>
      </c>
    </row>
    <row r="42" spans="1:27" ht="19.899999999999999" customHeight="1" x14ac:dyDescent="0.25">
      <c r="A42" s="440"/>
      <c r="B42" s="547" t="s">
        <v>108</v>
      </c>
      <c r="C42" s="101" t="s">
        <v>75</v>
      </c>
      <c r="D42" s="54" t="s">
        <v>431</v>
      </c>
      <c r="E42" s="102" t="s">
        <v>431</v>
      </c>
      <c r="F42" s="54" t="s">
        <v>431</v>
      </c>
      <c r="G42" s="54" t="s">
        <v>431</v>
      </c>
      <c r="H42" s="54" t="s">
        <v>431</v>
      </c>
      <c r="I42" s="54" t="s">
        <v>431</v>
      </c>
      <c r="J42" s="54" t="s">
        <v>431</v>
      </c>
      <c r="K42" s="54" t="s">
        <v>431</v>
      </c>
      <c r="L42" s="56"/>
      <c r="M42" s="57" t="s">
        <v>45</v>
      </c>
      <c r="N42" s="103" t="s">
        <v>45</v>
      </c>
      <c r="O42" s="59" t="s">
        <v>109</v>
      </c>
      <c r="P42" s="42"/>
      <c r="Q42" s="35" t="s">
        <v>47</v>
      </c>
      <c r="R42" s="36"/>
    </row>
    <row r="43" spans="1:27" ht="21" customHeight="1" x14ac:dyDescent="0.25">
      <c r="A43" s="439" t="s">
        <v>110</v>
      </c>
      <c r="B43" s="544" t="str">
        <f>"19. Количество медицинских специалистов, обучавшихся в рамках целевой подготовки, трудоустроившихся в " &amp;$B$3 &amp;" :"</f>
        <v>19. Количество медицинских специалистов, обучавшихся в рамках целевой подготовки, трудоустроившихся в Наименование МО :</v>
      </c>
      <c r="C43" s="61" t="s">
        <v>75</v>
      </c>
      <c r="D43" s="119">
        <v>3</v>
      </c>
      <c r="E43" s="545">
        <f t="shared" ref="E43:L43" si="2">E44+E45</f>
        <v>0</v>
      </c>
      <c r="F43" s="546">
        <f t="shared" si="2"/>
        <v>0</v>
      </c>
      <c r="G43" s="546">
        <f t="shared" si="2"/>
        <v>0</v>
      </c>
      <c r="H43" s="546">
        <f t="shared" si="2"/>
        <v>0</v>
      </c>
      <c r="I43" s="546">
        <f t="shared" si="2"/>
        <v>0</v>
      </c>
      <c r="J43" s="546">
        <f t="shared" si="2"/>
        <v>0</v>
      </c>
      <c r="K43" s="546">
        <f t="shared" si="2"/>
        <v>0</v>
      </c>
      <c r="L43" s="546">
        <f t="shared" si="2"/>
        <v>0</v>
      </c>
      <c r="M43" s="65">
        <f t="shared" ref="M43:M53" si="3">IF(AND(E43&gt;0,E43&lt;&gt;"0"),L43/E43,0)</f>
        <v>0</v>
      </c>
      <c r="N43" s="66">
        <f t="shared" ref="N43:N53" si="4">IF(N$1&gt;0,(N$1-M43)/N$1,0)</f>
        <v>1</v>
      </c>
      <c r="O43" s="131" t="s">
        <v>111</v>
      </c>
      <c r="P43" s="42" t="s">
        <v>90</v>
      </c>
      <c r="Q43" s="35"/>
      <c r="R43" s="36"/>
    </row>
    <row r="44" spans="1:27" x14ac:dyDescent="0.25">
      <c r="A44" s="437" t="s">
        <v>112</v>
      </c>
      <c r="B44" s="338" t="s">
        <v>626</v>
      </c>
      <c r="C44" s="46" t="s">
        <v>75</v>
      </c>
      <c r="D44" s="47">
        <v>2</v>
      </c>
      <c r="E44" s="123"/>
      <c r="F44" s="128"/>
      <c r="G44" s="128"/>
      <c r="H44" s="128"/>
      <c r="I44" s="128"/>
      <c r="J44" s="128"/>
      <c r="K44" s="128"/>
      <c r="L44" s="49"/>
      <c r="M44" s="50">
        <f t="shared" si="3"/>
        <v>0</v>
      </c>
      <c r="N44" s="51">
        <f t="shared" si="4"/>
        <v>1</v>
      </c>
      <c r="O44" s="42"/>
      <c r="P44" s="42" t="s">
        <v>90</v>
      </c>
      <c r="Q44" s="35"/>
      <c r="R44" s="36" t="s">
        <v>75</v>
      </c>
    </row>
    <row r="45" spans="1:27" ht="10.9" customHeight="1" x14ac:dyDescent="0.25">
      <c r="A45" s="440" t="s">
        <v>114</v>
      </c>
      <c r="B45" s="542" t="s">
        <v>627</v>
      </c>
      <c r="C45" s="71" t="s">
        <v>75</v>
      </c>
      <c r="D45" s="54">
        <v>1</v>
      </c>
      <c r="E45" s="179"/>
      <c r="F45" s="543"/>
      <c r="G45" s="543"/>
      <c r="H45" s="543"/>
      <c r="I45" s="543"/>
      <c r="J45" s="543"/>
      <c r="K45" s="543"/>
      <c r="L45" s="56"/>
      <c r="M45" s="57">
        <f t="shared" si="3"/>
        <v>0</v>
      </c>
      <c r="N45" s="58">
        <f t="shared" si="4"/>
        <v>1</v>
      </c>
      <c r="O45" s="59"/>
      <c r="P45" s="42" t="s">
        <v>90</v>
      </c>
      <c r="Q45" s="35"/>
      <c r="R45" s="36" t="s">
        <v>75</v>
      </c>
    </row>
    <row r="46" spans="1:27" ht="22.5" customHeight="1" x14ac:dyDescent="0.25">
      <c r="A46" s="439" t="s">
        <v>116</v>
      </c>
      <c r="B46" s="320" t="s">
        <v>628</v>
      </c>
      <c r="C46" s="129" t="s">
        <v>75</v>
      </c>
      <c r="D46" s="119">
        <v>52</v>
      </c>
      <c r="E46" s="253">
        <f t="shared" ref="E46:L46" si="5">E47+E50</f>
        <v>17</v>
      </c>
      <c r="F46" s="254">
        <f t="shared" si="5"/>
        <v>0</v>
      </c>
      <c r="G46" s="254">
        <f t="shared" si="5"/>
        <v>0</v>
      </c>
      <c r="H46" s="254">
        <f t="shared" si="5"/>
        <v>0</v>
      </c>
      <c r="I46" s="254">
        <f t="shared" si="5"/>
        <v>0</v>
      </c>
      <c r="J46" s="254">
        <f t="shared" si="5"/>
        <v>0</v>
      </c>
      <c r="K46" s="254">
        <f t="shared" si="5"/>
        <v>0</v>
      </c>
      <c r="L46" s="254">
        <f t="shared" si="5"/>
        <v>10</v>
      </c>
      <c r="M46" s="65">
        <f t="shared" si="3"/>
        <v>0.58823529411764708</v>
      </c>
      <c r="N46" s="66">
        <f t="shared" si="4"/>
        <v>-0.17647058823529421</v>
      </c>
      <c r="O46" s="131" t="s">
        <v>118</v>
      </c>
      <c r="P46" s="59" t="s">
        <v>119</v>
      </c>
      <c r="Q46" s="246">
        <v>1</v>
      </c>
    </row>
    <row r="47" spans="1:27" s="25" customFormat="1" ht="13.5" customHeight="1" x14ac:dyDescent="0.2">
      <c r="A47" s="437" t="s">
        <v>120</v>
      </c>
      <c r="B47" s="420" t="s">
        <v>629</v>
      </c>
      <c r="C47" s="90" t="s">
        <v>75</v>
      </c>
      <c r="D47" s="47">
        <v>52</v>
      </c>
      <c r="E47" s="255">
        <f t="shared" ref="E47:L47" si="6">E48+E49</f>
        <v>6</v>
      </c>
      <c r="F47" s="256">
        <f t="shared" si="6"/>
        <v>0</v>
      </c>
      <c r="G47" s="256">
        <f t="shared" si="6"/>
        <v>0</v>
      </c>
      <c r="H47" s="256">
        <f t="shared" si="6"/>
        <v>0</v>
      </c>
      <c r="I47" s="256">
        <f t="shared" si="6"/>
        <v>0</v>
      </c>
      <c r="J47" s="256">
        <f t="shared" si="6"/>
        <v>0</v>
      </c>
      <c r="K47" s="256">
        <f t="shared" si="6"/>
        <v>0</v>
      </c>
      <c r="L47" s="256">
        <f t="shared" si="6"/>
        <v>3</v>
      </c>
      <c r="M47" s="50">
        <f t="shared" si="3"/>
        <v>0.5</v>
      </c>
      <c r="N47" s="51">
        <f t="shared" si="4"/>
        <v>0</v>
      </c>
      <c r="O47" s="125" t="s">
        <v>122</v>
      </c>
      <c r="P47" s="59" t="s">
        <v>119</v>
      </c>
      <c r="Q47" s="246">
        <v>1</v>
      </c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5" customFormat="1" ht="11.45" customHeight="1" x14ac:dyDescent="0.2">
      <c r="A48" s="437" t="s">
        <v>123</v>
      </c>
      <c r="B48" s="421" t="s">
        <v>630</v>
      </c>
      <c r="C48" s="90" t="s">
        <v>75</v>
      </c>
      <c r="D48" s="47">
        <v>52</v>
      </c>
      <c r="E48" s="123">
        <v>4</v>
      </c>
      <c r="F48" s="124"/>
      <c r="G48" s="124"/>
      <c r="H48" s="124"/>
      <c r="I48" s="124"/>
      <c r="J48" s="124"/>
      <c r="K48" s="124"/>
      <c r="L48" s="49">
        <v>1</v>
      </c>
      <c r="M48" s="50">
        <f t="shared" si="3"/>
        <v>0.25</v>
      </c>
      <c r="N48" s="51">
        <f t="shared" si="4"/>
        <v>0.5</v>
      </c>
      <c r="O48" s="42"/>
      <c r="P48" s="59" t="s">
        <v>119</v>
      </c>
      <c r="Q48" s="246">
        <v>1</v>
      </c>
      <c r="S48" s="11"/>
      <c r="T48" s="11"/>
      <c r="U48" s="11"/>
      <c r="V48" s="11"/>
      <c r="W48" s="11"/>
      <c r="X48" s="11"/>
      <c r="Y48" s="11"/>
      <c r="Z48" s="11"/>
      <c r="AA48" s="11"/>
    </row>
    <row r="49" spans="1:27" s="25" customFormat="1" ht="11.45" customHeight="1" x14ac:dyDescent="0.2">
      <c r="A49" s="437" t="s">
        <v>125</v>
      </c>
      <c r="B49" s="421" t="s">
        <v>631</v>
      </c>
      <c r="C49" s="90" t="s">
        <v>75</v>
      </c>
      <c r="D49" s="47">
        <v>52</v>
      </c>
      <c r="E49" s="123">
        <v>2</v>
      </c>
      <c r="F49" s="124"/>
      <c r="G49" s="124"/>
      <c r="H49" s="124"/>
      <c r="I49" s="124"/>
      <c r="J49" s="124"/>
      <c r="K49" s="124"/>
      <c r="L49" s="49">
        <v>2</v>
      </c>
      <c r="M49" s="50">
        <f t="shared" si="3"/>
        <v>1</v>
      </c>
      <c r="N49" s="51">
        <f t="shared" si="4"/>
        <v>-1</v>
      </c>
      <c r="O49" s="42"/>
      <c r="P49" s="59" t="s">
        <v>119</v>
      </c>
      <c r="Q49" s="246">
        <v>1</v>
      </c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25" customFormat="1" ht="23.25" customHeight="1" x14ac:dyDescent="0.2">
      <c r="A50" s="437" t="s">
        <v>127</v>
      </c>
      <c r="B50" s="420" t="s">
        <v>632</v>
      </c>
      <c r="C50" s="90" t="s">
        <v>75</v>
      </c>
      <c r="D50" s="47">
        <v>52</v>
      </c>
      <c r="E50" s="255">
        <f t="shared" ref="E50:L50" si="7">E51+E52</f>
        <v>11</v>
      </c>
      <c r="F50" s="256">
        <f t="shared" si="7"/>
        <v>0</v>
      </c>
      <c r="G50" s="256">
        <f t="shared" si="7"/>
        <v>0</v>
      </c>
      <c r="H50" s="256">
        <f t="shared" si="7"/>
        <v>0</v>
      </c>
      <c r="I50" s="256">
        <f t="shared" si="7"/>
        <v>0</v>
      </c>
      <c r="J50" s="256">
        <f t="shared" si="7"/>
        <v>0</v>
      </c>
      <c r="K50" s="256">
        <f t="shared" si="7"/>
        <v>0</v>
      </c>
      <c r="L50" s="256">
        <f t="shared" si="7"/>
        <v>7</v>
      </c>
      <c r="M50" s="50">
        <f t="shared" si="3"/>
        <v>0.63636363636363635</v>
      </c>
      <c r="N50" s="51">
        <f t="shared" si="4"/>
        <v>-0.27272727272727271</v>
      </c>
      <c r="O50" s="125" t="s">
        <v>129</v>
      </c>
      <c r="P50" s="59" t="s">
        <v>119</v>
      </c>
      <c r="Q50" s="246">
        <v>1</v>
      </c>
      <c r="S50" s="11"/>
      <c r="T50" s="11"/>
      <c r="U50" s="11"/>
      <c r="V50" s="11"/>
      <c r="W50" s="11"/>
      <c r="X50" s="11"/>
      <c r="Y50" s="11"/>
      <c r="Z50" s="11"/>
      <c r="AA50" s="11"/>
    </row>
    <row r="51" spans="1:27" s="25" customFormat="1" ht="11.45" customHeight="1" x14ac:dyDescent="0.2">
      <c r="A51" s="437" t="s">
        <v>130</v>
      </c>
      <c r="B51" s="421" t="s">
        <v>633</v>
      </c>
      <c r="C51" s="90" t="s">
        <v>75</v>
      </c>
      <c r="D51" s="47">
        <v>52</v>
      </c>
      <c r="E51" s="123">
        <v>7</v>
      </c>
      <c r="F51" s="124"/>
      <c r="G51" s="124"/>
      <c r="H51" s="124"/>
      <c r="I51" s="124"/>
      <c r="J51" s="124"/>
      <c r="K51" s="124"/>
      <c r="L51" s="49">
        <v>3</v>
      </c>
      <c r="M51" s="50">
        <f t="shared" si="3"/>
        <v>0.42857142857142849</v>
      </c>
      <c r="N51" s="51">
        <f t="shared" si="4"/>
        <v>0.1428571428571429</v>
      </c>
      <c r="O51" s="42"/>
      <c r="P51" s="59" t="s">
        <v>119</v>
      </c>
      <c r="Q51" s="246">
        <v>1</v>
      </c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25" customFormat="1" ht="11.45" customHeight="1" x14ac:dyDescent="0.2">
      <c r="A52" s="440" t="s">
        <v>132</v>
      </c>
      <c r="B52" s="422" t="s">
        <v>634</v>
      </c>
      <c r="C52" s="101" t="s">
        <v>75</v>
      </c>
      <c r="D52" s="54">
        <v>52</v>
      </c>
      <c r="E52" s="179">
        <v>4</v>
      </c>
      <c r="F52" s="180"/>
      <c r="G52" s="180"/>
      <c r="H52" s="180"/>
      <c r="I52" s="180"/>
      <c r="J52" s="180"/>
      <c r="K52" s="180"/>
      <c r="L52" s="56">
        <v>4</v>
      </c>
      <c r="M52" s="57">
        <f t="shared" si="3"/>
        <v>1</v>
      </c>
      <c r="N52" s="58">
        <f t="shared" si="4"/>
        <v>-1</v>
      </c>
      <c r="O52" s="59"/>
      <c r="P52" s="59" t="s">
        <v>119</v>
      </c>
      <c r="Q52" s="246">
        <v>1</v>
      </c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0.9" customHeight="1" x14ac:dyDescent="0.25">
      <c r="A53" s="439" t="s">
        <v>134</v>
      </c>
      <c r="B53" s="335" t="s">
        <v>635</v>
      </c>
      <c r="C53" s="46" t="s">
        <v>98</v>
      </c>
      <c r="D53" s="96"/>
      <c r="E53" s="106"/>
      <c r="F53" s="107"/>
      <c r="G53" s="107"/>
      <c r="H53" s="107"/>
      <c r="I53" s="107"/>
      <c r="J53" s="107"/>
      <c r="K53" s="107"/>
      <c r="L53" s="97">
        <f>IF(L55&gt;0,L54/L55*100,0)</f>
        <v>0</v>
      </c>
      <c r="M53" s="50">
        <f t="shared" si="3"/>
        <v>0</v>
      </c>
      <c r="N53" s="51">
        <f t="shared" si="4"/>
        <v>1</v>
      </c>
      <c r="O53" s="125" t="s">
        <v>136</v>
      </c>
      <c r="P53" s="42" t="s">
        <v>90</v>
      </c>
      <c r="Q53" s="35"/>
      <c r="R53" s="36" t="s">
        <v>98</v>
      </c>
    </row>
    <row r="54" spans="1:27" x14ac:dyDescent="0.25">
      <c r="A54" s="437"/>
      <c r="B54" s="336" t="s">
        <v>137</v>
      </c>
      <c r="C54" s="129" t="s">
        <v>75</v>
      </c>
      <c r="D54" s="119" t="s">
        <v>431</v>
      </c>
      <c r="E54" s="130" t="s">
        <v>431</v>
      </c>
      <c r="F54" s="119" t="s">
        <v>431</v>
      </c>
      <c r="G54" s="119" t="s">
        <v>431</v>
      </c>
      <c r="H54" s="119" t="s">
        <v>431</v>
      </c>
      <c r="I54" s="119" t="s">
        <v>431</v>
      </c>
      <c r="J54" s="119" t="s">
        <v>431</v>
      </c>
      <c r="K54" s="119" t="s">
        <v>431</v>
      </c>
      <c r="L54" s="122"/>
      <c r="M54" s="65" t="s">
        <v>45</v>
      </c>
      <c r="N54" s="95" t="s">
        <v>45</v>
      </c>
      <c r="O54" s="313"/>
      <c r="P54" s="42"/>
      <c r="Q54" s="35" t="s">
        <v>47</v>
      </c>
      <c r="R54" s="36"/>
    </row>
    <row r="55" spans="1:27" ht="10.9" customHeight="1" x14ac:dyDescent="0.25">
      <c r="A55" s="440"/>
      <c r="B55" s="343" t="s">
        <v>138</v>
      </c>
      <c r="C55" s="101" t="s">
        <v>75</v>
      </c>
      <c r="D55" s="54" t="s">
        <v>431</v>
      </c>
      <c r="E55" s="102" t="s">
        <v>431</v>
      </c>
      <c r="F55" s="54" t="s">
        <v>431</v>
      </c>
      <c r="G55" s="54" t="s">
        <v>431</v>
      </c>
      <c r="H55" s="54" t="s">
        <v>431</v>
      </c>
      <c r="I55" s="54" t="s">
        <v>431</v>
      </c>
      <c r="J55" s="54" t="s">
        <v>431</v>
      </c>
      <c r="K55" s="54" t="s">
        <v>431</v>
      </c>
      <c r="L55" s="56"/>
      <c r="M55" s="57" t="s">
        <v>45</v>
      </c>
      <c r="N55" s="103" t="s">
        <v>45</v>
      </c>
      <c r="O55" s="59"/>
      <c r="P55" s="59"/>
      <c r="Q55" s="35" t="s">
        <v>47</v>
      </c>
      <c r="R55" s="36"/>
    </row>
    <row r="56" spans="1:27" ht="13.5" customHeight="1" x14ac:dyDescent="0.25">
      <c r="A56" s="439" t="s">
        <v>139</v>
      </c>
      <c r="B56" s="334" t="s">
        <v>636</v>
      </c>
      <c r="C56" s="61" t="s">
        <v>75</v>
      </c>
      <c r="D56" s="119">
        <v>243</v>
      </c>
      <c r="E56" s="400"/>
      <c r="F56" s="401"/>
      <c r="G56" s="401"/>
      <c r="H56" s="401"/>
      <c r="I56" s="401"/>
      <c r="J56" s="401"/>
      <c r="K56" s="401"/>
      <c r="L56" s="122"/>
      <c r="M56" s="402" t="str">
        <f>IF(E56&gt;0,L56/E56*100,"+")</f>
        <v>+</v>
      </c>
      <c r="N56" s="66" t="str">
        <f t="shared" ref="N56:N71" si="8">IF(N$1&gt;0,(N$1-M56)/N$1,0)</f>
        <v>0</v>
      </c>
      <c r="O56" s="313" t="s">
        <v>141</v>
      </c>
      <c r="P56" s="43" t="s">
        <v>119</v>
      </c>
      <c r="Q56" s="35">
        <v>1</v>
      </c>
      <c r="R56" s="36" t="s">
        <v>75</v>
      </c>
    </row>
    <row r="57" spans="1:27" ht="18.75" customHeight="1" x14ac:dyDescent="0.25">
      <c r="A57" s="437" t="s">
        <v>142</v>
      </c>
      <c r="B57" s="335" t="s">
        <v>637</v>
      </c>
      <c r="C57" s="137" t="s">
        <v>747</v>
      </c>
      <c r="D57" s="47" t="s">
        <v>619</v>
      </c>
      <c r="E57" s="134"/>
      <c r="F57" s="135"/>
      <c r="G57" s="135"/>
      <c r="H57" s="135"/>
      <c r="I57" s="135"/>
      <c r="J57" s="135"/>
      <c r="K57" s="135"/>
      <c r="L57" s="49"/>
      <c r="M57" s="136" t="str">
        <f>IF(E57&gt;0,L57/E57*100,"*")</f>
        <v>*</v>
      </c>
      <c r="N57" s="51" t="str">
        <f t="shared" si="8"/>
        <v>0</v>
      </c>
      <c r="O57" s="42" t="s">
        <v>144</v>
      </c>
      <c r="P57" s="43" t="s">
        <v>15</v>
      </c>
      <c r="Q57" s="35">
        <v>1</v>
      </c>
      <c r="R57" s="36" t="s">
        <v>145</v>
      </c>
    </row>
    <row r="58" spans="1:27" ht="13.5" customHeight="1" x14ac:dyDescent="0.25">
      <c r="A58" s="437" t="s">
        <v>146</v>
      </c>
      <c r="B58" s="335" t="s">
        <v>638</v>
      </c>
      <c r="C58" s="137" t="s">
        <v>747</v>
      </c>
      <c r="D58" s="47" t="s">
        <v>619</v>
      </c>
      <c r="E58" s="134"/>
      <c r="F58" s="135"/>
      <c r="G58" s="135"/>
      <c r="H58" s="135"/>
      <c r="I58" s="135"/>
      <c r="J58" s="135"/>
      <c r="K58" s="135"/>
      <c r="L58" s="49"/>
      <c r="M58" s="136" t="str">
        <f>IF(E58&gt;0,L58/E58*100,"*")</f>
        <v>*</v>
      </c>
      <c r="N58" s="51" t="str">
        <f t="shared" si="8"/>
        <v>0</v>
      </c>
      <c r="O58" s="42" t="s">
        <v>639</v>
      </c>
      <c r="P58" s="43" t="s">
        <v>119</v>
      </c>
      <c r="Q58" s="35">
        <v>1</v>
      </c>
      <c r="R58" s="36" t="s">
        <v>149</v>
      </c>
    </row>
    <row r="59" spans="1:27" ht="13.5" customHeight="1" x14ac:dyDescent="0.25">
      <c r="A59" s="437" t="s">
        <v>150</v>
      </c>
      <c r="B59" s="321" t="s">
        <v>640</v>
      </c>
      <c r="C59" s="137" t="s">
        <v>747</v>
      </c>
      <c r="D59" s="96" t="s">
        <v>619</v>
      </c>
      <c r="E59" s="134"/>
      <c r="F59" s="135"/>
      <c r="G59" s="135"/>
      <c r="H59" s="135"/>
      <c r="I59" s="135"/>
      <c r="J59" s="135"/>
      <c r="K59" s="135"/>
      <c r="L59" s="49"/>
      <c r="M59" s="136" t="str">
        <f>IF(E59&gt;0,L59/E59*100,"*")</f>
        <v>*</v>
      </c>
      <c r="N59" s="51" t="str">
        <f t="shared" si="8"/>
        <v>0</v>
      </c>
      <c r="O59" s="67"/>
      <c r="P59" s="43" t="s">
        <v>15</v>
      </c>
      <c r="Q59" s="35">
        <v>1</v>
      </c>
      <c r="R59" s="36" t="s">
        <v>152</v>
      </c>
    </row>
    <row r="60" spans="1:27" ht="13.5" customHeight="1" x14ac:dyDescent="0.25">
      <c r="A60" s="437" t="s">
        <v>153</v>
      </c>
      <c r="B60" s="45" t="s">
        <v>641</v>
      </c>
      <c r="C60" s="46" t="s">
        <v>75</v>
      </c>
      <c r="D60" s="47">
        <v>1</v>
      </c>
      <c r="E60" s="134"/>
      <c r="F60" s="135"/>
      <c r="G60" s="135"/>
      <c r="H60" s="135"/>
      <c r="I60" s="135"/>
      <c r="J60" s="135"/>
      <c r="K60" s="135"/>
      <c r="L60" s="49"/>
      <c r="M60" s="136" t="str">
        <f>IF(E60&gt;0,L60/E60*100,"*")</f>
        <v>*</v>
      </c>
      <c r="N60" s="51" t="str">
        <f t="shared" si="8"/>
        <v>0</v>
      </c>
      <c r="O60" s="42" t="s">
        <v>642</v>
      </c>
      <c r="P60" s="59" t="s">
        <v>119</v>
      </c>
      <c r="Q60" s="105">
        <v>1</v>
      </c>
      <c r="R60" s="36" t="s">
        <v>156</v>
      </c>
    </row>
    <row r="61" spans="1:27" ht="13.5" customHeight="1" x14ac:dyDescent="0.25">
      <c r="A61" s="439" t="s">
        <v>157</v>
      </c>
      <c r="B61" s="334" t="s">
        <v>643</v>
      </c>
      <c r="C61" s="61" t="s">
        <v>75</v>
      </c>
      <c r="D61" s="119">
        <v>121</v>
      </c>
      <c r="E61" s="120"/>
      <c r="F61" s="121"/>
      <c r="G61" s="121"/>
      <c r="H61" s="121"/>
      <c r="I61" s="121"/>
      <c r="J61" s="121"/>
      <c r="K61" s="121"/>
      <c r="L61" s="122"/>
      <c r="M61" s="65">
        <f t="shared" ref="M61:M71" si="9">IF(AND(E61&gt;0,E61&lt;&gt;"0"),L61/E61,0)</f>
        <v>0</v>
      </c>
      <c r="N61" s="66">
        <f t="shared" si="8"/>
        <v>1</v>
      </c>
      <c r="O61" s="67" t="s">
        <v>141</v>
      </c>
      <c r="P61" s="67" t="s">
        <v>119</v>
      </c>
      <c r="Q61" s="84">
        <v>1</v>
      </c>
      <c r="R61" s="36" t="s">
        <v>75</v>
      </c>
    </row>
    <row r="62" spans="1:27" ht="13.5" customHeight="1" x14ac:dyDescent="0.25">
      <c r="A62" s="437" t="s">
        <v>159</v>
      </c>
      <c r="B62" s="321" t="s">
        <v>644</v>
      </c>
      <c r="C62" s="46" t="s">
        <v>75</v>
      </c>
      <c r="D62" s="47">
        <v>93</v>
      </c>
      <c r="E62" s="123"/>
      <c r="F62" s="124"/>
      <c r="G62" s="124"/>
      <c r="H62" s="124"/>
      <c r="I62" s="124"/>
      <c r="J62" s="124"/>
      <c r="K62" s="124"/>
      <c r="L62" s="49"/>
      <c r="M62" s="50">
        <f t="shared" si="9"/>
        <v>0</v>
      </c>
      <c r="N62" s="51">
        <f t="shared" si="8"/>
        <v>1</v>
      </c>
      <c r="O62" s="42" t="s">
        <v>141</v>
      </c>
      <c r="P62" s="67" t="s">
        <v>119</v>
      </c>
      <c r="Q62" s="84">
        <v>1</v>
      </c>
      <c r="R62" s="36" t="s">
        <v>75</v>
      </c>
    </row>
    <row r="63" spans="1:27" ht="13.5" customHeight="1" x14ac:dyDescent="0.25">
      <c r="A63" s="437" t="s">
        <v>161</v>
      </c>
      <c r="B63" s="321" t="s">
        <v>645</v>
      </c>
      <c r="C63" s="46" t="s">
        <v>75</v>
      </c>
      <c r="D63" s="47">
        <v>13</v>
      </c>
      <c r="E63" s="123"/>
      <c r="F63" s="124"/>
      <c r="G63" s="124"/>
      <c r="H63" s="124"/>
      <c r="I63" s="124"/>
      <c r="J63" s="124"/>
      <c r="K63" s="124"/>
      <c r="L63" s="49"/>
      <c r="M63" s="50">
        <f t="shared" si="9"/>
        <v>0</v>
      </c>
      <c r="N63" s="51">
        <f t="shared" si="8"/>
        <v>1</v>
      </c>
      <c r="O63" s="67" t="s">
        <v>141</v>
      </c>
      <c r="P63" s="67" t="s">
        <v>119</v>
      </c>
      <c r="Q63" s="84">
        <v>1</v>
      </c>
      <c r="R63" s="36" t="s">
        <v>75</v>
      </c>
    </row>
    <row r="64" spans="1:27" ht="13.5" customHeight="1" x14ac:dyDescent="0.25">
      <c r="A64" s="437" t="s">
        <v>163</v>
      </c>
      <c r="B64" s="321" t="s">
        <v>646</v>
      </c>
      <c r="C64" s="46" t="s">
        <v>75</v>
      </c>
      <c r="D64" s="47">
        <v>15</v>
      </c>
      <c r="E64" s="123"/>
      <c r="F64" s="124"/>
      <c r="G64" s="124"/>
      <c r="H64" s="124"/>
      <c r="I64" s="124"/>
      <c r="J64" s="124"/>
      <c r="K64" s="124"/>
      <c r="L64" s="49"/>
      <c r="M64" s="50">
        <f t="shared" si="9"/>
        <v>0</v>
      </c>
      <c r="N64" s="51">
        <f t="shared" si="8"/>
        <v>1</v>
      </c>
      <c r="O64" s="42" t="s">
        <v>141</v>
      </c>
      <c r="P64" s="67" t="s">
        <v>119</v>
      </c>
      <c r="Q64" s="84">
        <v>1</v>
      </c>
      <c r="R64" s="36" t="s">
        <v>75</v>
      </c>
    </row>
    <row r="65" spans="1:27" ht="13.5" customHeight="1" x14ac:dyDescent="0.25">
      <c r="A65" s="437" t="s">
        <v>165</v>
      </c>
      <c r="B65" s="321" t="s">
        <v>647</v>
      </c>
      <c r="C65" s="46" t="s">
        <v>75</v>
      </c>
      <c r="D65" s="47">
        <v>1</v>
      </c>
      <c r="E65" s="123"/>
      <c r="F65" s="124"/>
      <c r="G65" s="124"/>
      <c r="H65" s="124"/>
      <c r="I65" s="124"/>
      <c r="J65" s="124"/>
      <c r="K65" s="124"/>
      <c r="L65" s="49"/>
      <c r="M65" s="50">
        <f t="shared" si="9"/>
        <v>0</v>
      </c>
      <c r="N65" s="51">
        <f t="shared" si="8"/>
        <v>1</v>
      </c>
      <c r="O65" s="67" t="s">
        <v>141</v>
      </c>
      <c r="P65" s="67" t="s">
        <v>119</v>
      </c>
      <c r="Q65" s="84">
        <v>1</v>
      </c>
      <c r="R65" s="36" t="s">
        <v>75</v>
      </c>
    </row>
    <row r="66" spans="1:27" ht="13.5" customHeight="1" x14ac:dyDescent="0.25">
      <c r="A66" s="437" t="s">
        <v>167</v>
      </c>
      <c r="B66" s="321" t="s">
        <v>648</v>
      </c>
      <c r="C66" s="46" t="s">
        <v>75</v>
      </c>
      <c r="D66" s="47">
        <v>7</v>
      </c>
      <c r="E66" s="123"/>
      <c r="F66" s="124"/>
      <c r="G66" s="124"/>
      <c r="H66" s="124"/>
      <c r="I66" s="124"/>
      <c r="J66" s="124"/>
      <c r="K66" s="124"/>
      <c r="L66" s="49"/>
      <c r="M66" s="50">
        <f t="shared" si="9"/>
        <v>0</v>
      </c>
      <c r="N66" s="51">
        <f t="shared" si="8"/>
        <v>1</v>
      </c>
      <c r="O66" s="42" t="s">
        <v>141</v>
      </c>
      <c r="P66" s="67" t="s">
        <v>119</v>
      </c>
      <c r="Q66" s="84">
        <v>1</v>
      </c>
      <c r="R66" s="36" t="s">
        <v>75</v>
      </c>
    </row>
    <row r="67" spans="1:27" ht="13.5" customHeight="1" x14ac:dyDescent="0.25">
      <c r="A67" s="437" t="s">
        <v>169</v>
      </c>
      <c r="B67" s="69" t="s">
        <v>649</v>
      </c>
      <c r="C67" s="46" t="s">
        <v>75</v>
      </c>
      <c r="D67" s="47">
        <v>3</v>
      </c>
      <c r="E67" s="123"/>
      <c r="F67" s="124"/>
      <c r="G67" s="124"/>
      <c r="H67" s="124"/>
      <c r="I67" s="124"/>
      <c r="J67" s="124"/>
      <c r="K67" s="124"/>
      <c r="L67" s="49"/>
      <c r="M67" s="50">
        <f t="shared" si="9"/>
        <v>0</v>
      </c>
      <c r="N67" s="51">
        <f t="shared" si="8"/>
        <v>1</v>
      </c>
      <c r="O67" s="42" t="s">
        <v>141</v>
      </c>
      <c r="P67" s="67" t="s">
        <v>119</v>
      </c>
      <c r="Q67" s="84">
        <v>1</v>
      </c>
      <c r="R67" s="36" t="s">
        <v>75</v>
      </c>
      <c r="S67" s="11">
        <v>3</v>
      </c>
      <c r="T67" s="11">
        <v>3</v>
      </c>
      <c r="U67" s="11">
        <v>3</v>
      </c>
      <c r="V67" s="11">
        <v>3</v>
      </c>
      <c r="W67" s="11">
        <v>3</v>
      </c>
      <c r="X67" s="11">
        <v>3</v>
      </c>
      <c r="Y67" s="11">
        <v>3</v>
      </c>
      <c r="Z67" s="11">
        <v>3</v>
      </c>
      <c r="AA67" s="11">
        <v>3</v>
      </c>
    </row>
    <row r="68" spans="1:27" ht="13.5" customHeight="1" x14ac:dyDescent="0.25">
      <c r="A68" s="437" t="s">
        <v>171</v>
      </c>
      <c r="B68" s="69" t="s">
        <v>650</v>
      </c>
      <c r="C68" s="46" t="s">
        <v>75</v>
      </c>
      <c r="D68" s="47">
        <v>31</v>
      </c>
      <c r="E68" s="123"/>
      <c r="F68" s="124"/>
      <c r="G68" s="124"/>
      <c r="H68" s="124"/>
      <c r="I68" s="124"/>
      <c r="J68" s="124"/>
      <c r="K68" s="124"/>
      <c r="L68" s="49"/>
      <c r="M68" s="50">
        <f t="shared" si="9"/>
        <v>0</v>
      </c>
      <c r="N68" s="51">
        <f t="shared" si="8"/>
        <v>1</v>
      </c>
      <c r="O68" s="42" t="s">
        <v>141</v>
      </c>
      <c r="P68" s="60" t="s">
        <v>119</v>
      </c>
      <c r="Q68" s="111">
        <v>1</v>
      </c>
      <c r="R68" s="36" t="s">
        <v>75</v>
      </c>
    </row>
    <row r="69" spans="1:27" ht="13.5" customHeight="1" x14ac:dyDescent="0.25">
      <c r="A69" s="439" t="s">
        <v>173</v>
      </c>
      <c r="B69" s="334" t="s">
        <v>651</v>
      </c>
      <c r="C69" s="129" t="s">
        <v>75</v>
      </c>
      <c r="D69" s="119">
        <v>41</v>
      </c>
      <c r="E69" s="120"/>
      <c r="F69" s="121"/>
      <c r="G69" s="121"/>
      <c r="H69" s="121"/>
      <c r="I69" s="121"/>
      <c r="J69" s="121"/>
      <c r="K69" s="121"/>
      <c r="L69" s="122"/>
      <c r="M69" s="65">
        <f t="shared" si="9"/>
        <v>0</v>
      </c>
      <c r="N69" s="66">
        <f t="shared" si="8"/>
        <v>1</v>
      </c>
      <c r="O69" s="522" t="s">
        <v>141</v>
      </c>
      <c r="P69" s="67" t="s">
        <v>119</v>
      </c>
      <c r="Q69" s="111">
        <v>1</v>
      </c>
      <c r="R69" s="133" t="s">
        <v>98</v>
      </c>
    </row>
    <row r="70" spans="1:27" ht="13.5" customHeight="1" x14ac:dyDescent="0.25">
      <c r="A70" s="440" t="s">
        <v>175</v>
      </c>
      <c r="B70" s="322" t="s">
        <v>652</v>
      </c>
      <c r="C70" s="101" t="s">
        <v>75</v>
      </c>
      <c r="D70" s="54">
        <v>52</v>
      </c>
      <c r="E70" s="179"/>
      <c r="F70" s="180"/>
      <c r="G70" s="180"/>
      <c r="H70" s="180"/>
      <c r="I70" s="180"/>
      <c r="J70" s="180"/>
      <c r="K70" s="180"/>
      <c r="L70" s="56"/>
      <c r="M70" s="57">
        <f t="shared" si="9"/>
        <v>0</v>
      </c>
      <c r="N70" s="58">
        <f t="shared" si="8"/>
        <v>1</v>
      </c>
      <c r="O70" s="59" t="s">
        <v>141</v>
      </c>
      <c r="P70" s="59" t="s">
        <v>119</v>
      </c>
      <c r="Q70" s="246">
        <v>1</v>
      </c>
    </row>
    <row r="71" spans="1:27" ht="27.75" customHeight="1" x14ac:dyDescent="0.25">
      <c r="A71" s="439" t="s">
        <v>177</v>
      </c>
      <c r="B71" s="334" t="s">
        <v>653</v>
      </c>
      <c r="C71" s="61" t="s">
        <v>98</v>
      </c>
      <c r="D71" s="85">
        <v>80</v>
      </c>
      <c r="E71" s="86"/>
      <c r="F71" s="87"/>
      <c r="G71" s="87"/>
      <c r="H71" s="87"/>
      <c r="I71" s="87"/>
      <c r="J71" s="87"/>
      <c r="K71" s="87"/>
      <c r="L71" s="88">
        <f>IF(L73&gt;0,L72/L73*100,0)</f>
        <v>0</v>
      </c>
      <c r="M71" s="65">
        <f t="shared" si="9"/>
        <v>0</v>
      </c>
      <c r="N71" s="66">
        <f t="shared" si="8"/>
        <v>1</v>
      </c>
      <c r="O71" s="131" t="s">
        <v>179</v>
      </c>
      <c r="P71" s="68" t="s">
        <v>180</v>
      </c>
      <c r="Q71" s="84">
        <v>2</v>
      </c>
      <c r="R71" s="36" t="s">
        <v>98</v>
      </c>
    </row>
    <row r="72" spans="1:27" ht="20.45" customHeight="1" x14ac:dyDescent="0.25">
      <c r="A72" s="437"/>
      <c r="B72" s="336" t="s">
        <v>181</v>
      </c>
      <c r="C72" s="90" t="s">
        <v>75</v>
      </c>
      <c r="D72" s="47" t="s">
        <v>431</v>
      </c>
      <c r="E72" s="91" t="s">
        <v>431</v>
      </c>
      <c r="F72" s="47" t="s">
        <v>431</v>
      </c>
      <c r="G72" s="47" t="s">
        <v>431</v>
      </c>
      <c r="H72" s="47" t="s">
        <v>431</v>
      </c>
      <c r="I72" s="47" t="s">
        <v>431</v>
      </c>
      <c r="J72" s="47" t="s">
        <v>431</v>
      </c>
      <c r="K72" s="47" t="s">
        <v>431</v>
      </c>
      <c r="L72" s="49"/>
      <c r="M72" s="50" t="s">
        <v>45</v>
      </c>
      <c r="N72" s="92" t="s">
        <v>45</v>
      </c>
      <c r="O72" s="42"/>
      <c r="P72" s="43"/>
      <c r="Q72" s="35" t="s">
        <v>47</v>
      </c>
      <c r="R72" s="36"/>
    </row>
    <row r="73" spans="1:27" x14ac:dyDescent="0.25">
      <c r="A73" s="437"/>
      <c r="B73" s="345" t="s">
        <v>182</v>
      </c>
      <c r="C73" s="90" t="s">
        <v>75</v>
      </c>
      <c r="D73" s="47" t="s">
        <v>431</v>
      </c>
      <c r="E73" s="91" t="s">
        <v>431</v>
      </c>
      <c r="F73" s="47" t="s">
        <v>431</v>
      </c>
      <c r="G73" s="47" t="s">
        <v>431</v>
      </c>
      <c r="H73" s="47" t="s">
        <v>431</v>
      </c>
      <c r="I73" s="47" t="s">
        <v>431</v>
      </c>
      <c r="J73" s="47" t="s">
        <v>431</v>
      </c>
      <c r="K73" s="47" t="s">
        <v>431</v>
      </c>
      <c r="L73" s="49"/>
      <c r="M73" s="50" t="s">
        <v>45</v>
      </c>
      <c r="N73" s="92" t="s">
        <v>45</v>
      </c>
      <c r="O73" s="42"/>
      <c r="P73" s="43"/>
      <c r="Q73" s="35" t="s">
        <v>47</v>
      </c>
      <c r="R73" s="36"/>
    </row>
    <row r="74" spans="1:27" ht="28.5" customHeight="1" x14ac:dyDescent="0.25">
      <c r="A74" s="437" t="s">
        <v>183</v>
      </c>
      <c r="B74" s="335" t="s">
        <v>654</v>
      </c>
      <c r="C74" s="46" t="s">
        <v>98</v>
      </c>
      <c r="D74" s="96">
        <v>40</v>
      </c>
      <c r="E74" s="106">
        <v>80</v>
      </c>
      <c r="F74" s="107"/>
      <c r="G74" s="107"/>
      <c r="H74" s="107"/>
      <c r="I74" s="107"/>
      <c r="J74" s="107"/>
      <c r="K74" s="107"/>
      <c r="L74" s="88">
        <f>IF(L76&gt;0,L75/L76*100,0)</f>
        <v>40</v>
      </c>
      <c r="M74" s="50">
        <f>IF(AND(E74&gt;0,E74&lt;&gt;"0"),L74/E74,0)</f>
        <v>0.5</v>
      </c>
      <c r="N74" s="51">
        <f>IF(N$1&gt;0,(N$1-M74)/N$1,0)</f>
        <v>0</v>
      </c>
      <c r="O74" s="125" t="s">
        <v>185</v>
      </c>
      <c r="P74" s="43" t="s">
        <v>180</v>
      </c>
      <c r="Q74" s="35">
        <v>2</v>
      </c>
      <c r="R74" s="36" t="s">
        <v>98</v>
      </c>
    </row>
    <row r="75" spans="1:27" ht="20.45" customHeight="1" x14ac:dyDescent="0.25">
      <c r="A75" s="437"/>
      <c r="B75" s="346" t="s">
        <v>186</v>
      </c>
      <c r="C75" s="129" t="s">
        <v>187</v>
      </c>
      <c r="D75" s="119" t="s">
        <v>431</v>
      </c>
      <c r="E75" s="130" t="s">
        <v>431</v>
      </c>
      <c r="F75" s="119" t="s">
        <v>431</v>
      </c>
      <c r="G75" s="119" t="s">
        <v>431</v>
      </c>
      <c r="H75" s="119" t="s">
        <v>431</v>
      </c>
      <c r="I75" s="119" t="s">
        <v>431</v>
      </c>
      <c r="J75" s="119" t="s">
        <v>431</v>
      </c>
      <c r="K75" s="119" t="s">
        <v>431</v>
      </c>
      <c r="L75" s="122">
        <v>2</v>
      </c>
      <c r="M75" s="65" t="s">
        <v>45</v>
      </c>
      <c r="N75" s="95" t="s">
        <v>45</v>
      </c>
      <c r="O75" s="67"/>
      <c r="P75" s="68"/>
      <c r="Q75" s="84" t="s">
        <v>47</v>
      </c>
      <c r="R75" s="36"/>
    </row>
    <row r="76" spans="1:27" ht="10.9" customHeight="1" x14ac:dyDescent="0.25">
      <c r="A76" s="440"/>
      <c r="B76" s="343" t="s">
        <v>188</v>
      </c>
      <c r="C76" s="101" t="s">
        <v>187</v>
      </c>
      <c r="D76" s="54" t="s">
        <v>431</v>
      </c>
      <c r="E76" s="102" t="s">
        <v>431</v>
      </c>
      <c r="F76" s="54" t="s">
        <v>431</v>
      </c>
      <c r="G76" s="54" t="s">
        <v>431</v>
      </c>
      <c r="H76" s="54" t="s">
        <v>431</v>
      </c>
      <c r="I76" s="54" t="s">
        <v>431</v>
      </c>
      <c r="J76" s="54" t="s">
        <v>431</v>
      </c>
      <c r="K76" s="54" t="s">
        <v>431</v>
      </c>
      <c r="L76" s="56">
        <v>5</v>
      </c>
      <c r="M76" s="57" t="s">
        <v>45</v>
      </c>
      <c r="N76" s="103" t="s">
        <v>45</v>
      </c>
      <c r="O76" s="59"/>
      <c r="P76" s="75"/>
      <c r="Q76" s="132" t="s">
        <v>47</v>
      </c>
      <c r="R76" s="133"/>
    </row>
    <row r="77" spans="1:27" ht="15" customHeight="1" x14ac:dyDescent="0.25">
      <c r="A77" s="439" t="s">
        <v>189</v>
      </c>
      <c r="B77" s="461" t="s">
        <v>655</v>
      </c>
      <c r="C77" s="468" t="s">
        <v>98</v>
      </c>
      <c r="D77" s="85">
        <v>87.199801931171081</v>
      </c>
      <c r="E77" s="86"/>
      <c r="F77" s="87"/>
      <c r="G77" s="87"/>
      <c r="H77" s="87"/>
      <c r="I77" s="87"/>
      <c r="J77" s="87"/>
      <c r="K77" s="87"/>
      <c r="L77" s="88">
        <f>IF(L$78&gt;0,L79/L$78*100,0)</f>
        <v>20</v>
      </c>
      <c r="M77" s="65">
        <f>IF(AND(E77&gt;0,E77&lt;&gt;"0"),L77/E77,0)</f>
        <v>0</v>
      </c>
      <c r="N77" s="66">
        <f>IF(N$1&gt;0,(N$1-M77)/N$1,0)</f>
        <v>1</v>
      </c>
      <c r="O77" s="450" t="s">
        <v>191</v>
      </c>
      <c r="P77" s="470" t="s">
        <v>42</v>
      </c>
      <c r="Q77" s="84"/>
      <c r="R77" s="36" t="s">
        <v>95</v>
      </c>
    </row>
    <row r="78" spans="1:27" x14ac:dyDescent="0.25">
      <c r="A78" s="437"/>
      <c r="B78" s="466" t="s">
        <v>192</v>
      </c>
      <c r="C78" s="473" t="s">
        <v>193</v>
      </c>
      <c r="D78" s="47" t="s">
        <v>431</v>
      </c>
      <c r="E78" s="91" t="s">
        <v>431</v>
      </c>
      <c r="F78" s="47" t="s">
        <v>431</v>
      </c>
      <c r="G78" s="47" t="s">
        <v>431</v>
      </c>
      <c r="H78" s="47" t="s">
        <v>431</v>
      </c>
      <c r="I78" s="47" t="s">
        <v>431</v>
      </c>
      <c r="J78" s="47" t="s">
        <v>431</v>
      </c>
      <c r="K78" s="47" t="s">
        <v>431</v>
      </c>
      <c r="L78" s="49">
        <v>100</v>
      </c>
      <c r="M78" s="50" t="s">
        <v>45</v>
      </c>
      <c r="N78" s="92" t="s">
        <v>45</v>
      </c>
      <c r="O78" s="464" t="s">
        <v>194</v>
      </c>
      <c r="P78" s="43"/>
      <c r="Q78" s="35" t="s">
        <v>47</v>
      </c>
      <c r="R78" s="36"/>
    </row>
    <row r="79" spans="1:27" ht="10.9" customHeight="1" x14ac:dyDescent="0.25">
      <c r="A79" s="437"/>
      <c r="B79" s="465" t="s">
        <v>195</v>
      </c>
      <c r="C79" s="473" t="s">
        <v>193</v>
      </c>
      <c r="D79" s="47" t="s">
        <v>431</v>
      </c>
      <c r="E79" s="91" t="s">
        <v>431</v>
      </c>
      <c r="F79" s="47" t="s">
        <v>431</v>
      </c>
      <c r="G79" s="47" t="s">
        <v>431</v>
      </c>
      <c r="H79" s="47" t="s">
        <v>431</v>
      </c>
      <c r="I79" s="47" t="s">
        <v>431</v>
      </c>
      <c r="J79" s="47" t="s">
        <v>431</v>
      </c>
      <c r="K79" s="47" t="s">
        <v>431</v>
      </c>
      <c r="L79" s="49">
        <v>20</v>
      </c>
      <c r="M79" s="50" t="s">
        <v>45</v>
      </c>
      <c r="N79" s="92" t="s">
        <v>45</v>
      </c>
      <c r="O79" s="464" t="s">
        <v>196</v>
      </c>
      <c r="P79" s="59"/>
      <c r="Q79" s="105" t="s">
        <v>47</v>
      </c>
      <c r="R79" s="36"/>
    </row>
    <row r="80" spans="1:27" ht="11.25" customHeight="1" x14ac:dyDescent="0.25">
      <c r="A80" s="437" t="s">
        <v>197</v>
      </c>
      <c r="B80" s="423" t="s">
        <v>656</v>
      </c>
      <c r="C80" s="46" t="s">
        <v>98</v>
      </c>
      <c r="D80" s="96">
        <v>87.199801931171081</v>
      </c>
      <c r="E80" s="106">
        <v>20</v>
      </c>
      <c r="F80" s="107"/>
      <c r="G80" s="107"/>
      <c r="H80" s="107"/>
      <c r="I80" s="107"/>
      <c r="J80" s="107"/>
      <c r="K80" s="107"/>
      <c r="L80" s="97">
        <f>IF(L$81&gt;0,L82/L$81*100,0)</f>
        <v>20</v>
      </c>
      <c r="M80" s="108">
        <f>IF(AND(E80&gt;0,E80&lt;&gt;"0"),L80/E80,0)</f>
        <v>1</v>
      </c>
      <c r="N80" s="51">
        <f>IF(N$1&gt;0,(N$1-M80)/N$1,0)</f>
        <v>-1</v>
      </c>
      <c r="O80" s="109"/>
      <c r="P80" s="463" t="s">
        <v>199</v>
      </c>
      <c r="Q80" s="84"/>
      <c r="R80" s="36" t="s">
        <v>95</v>
      </c>
    </row>
    <row r="81" spans="1:18" ht="11.25" customHeight="1" x14ac:dyDescent="0.25">
      <c r="A81" s="437"/>
      <c r="B81" s="466" t="s">
        <v>192</v>
      </c>
      <c r="C81" s="474" t="s">
        <v>193</v>
      </c>
      <c r="D81" s="96"/>
      <c r="E81" s="91" t="s">
        <v>431</v>
      </c>
      <c r="F81" s="107"/>
      <c r="G81" s="107"/>
      <c r="H81" s="107"/>
      <c r="I81" s="107"/>
      <c r="J81" s="107"/>
      <c r="K81" s="107"/>
      <c r="L81" s="49">
        <v>5</v>
      </c>
      <c r="M81" s="50"/>
      <c r="N81" s="51"/>
      <c r="O81" s="464" t="s">
        <v>200</v>
      </c>
      <c r="P81" s="68"/>
      <c r="Q81" s="84"/>
      <c r="R81" s="36"/>
    </row>
    <row r="82" spans="1:18" x14ac:dyDescent="0.25">
      <c r="A82" s="437"/>
      <c r="B82" s="347" t="s">
        <v>201</v>
      </c>
      <c r="C82" s="90" t="s">
        <v>193</v>
      </c>
      <c r="D82" s="47" t="s">
        <v>431</v>
      </c>
      <c r="E82" s="91" t="s">
        <v>431</v>
      </c>
      <c r="F82" s="47" t="s">
        <v>431</v>
      </c>
      <c r="G82" s="47" t="s">
        <v>431</v>
      </c>
      <c r="H82" s="47" t="s">
        <v>431</v>
      </c>
      <c r="I82" s="47" t="s">
        <v>431</v>
      </c>
      <c r="J82" s="47" t="s">
        <v>431</v>
      </c>
      <c r="K82" s="47" t="s">
        <v>431</v>
      </c>
      <c r="L82" s="49">
        <v>1</v>
      </c>
      <c r="M82" s="50" t="s">
        <v>45</v>
      </c>
      <c r="N82" s="92" t="s">
        <v>45</v>
      </c>
      <c r="O82" s="42" t="s">
        <v>15</v>
      </c>
      <c r="P82" s="43"/>
      <c r="Q82" s="35" t="s">
        <v>47</v>
      </c>
      <c r="R82" s="36"/>
    </row>
    <row r="83" spans="1:18" ht="20.45" customHeight="1" x14ac:dyDescent="0.25">
      <c r="A83" s="437" t="s">
        <v>202</v>
      </c>
      <c r="B83" s="423" t="s">
        <v>657</v>
      </c>
      <c r="C83" s="46" t="s">
        <v>98</v>
      </c>
      <c r="D83" s="96"/>
      <c r="E83" s="106"/>
      <c r="F83" s="107"/>
      <c r="G83" s="107"/>
      <c r="H83" s="107"/>
      <c r="I83" s="107"/>
      <c r="J83" s="107"/>
      <c r="K83" s="107"/>
      <c r="L83" s="97">
        <f>IF(L84&gt;0,L85/L84*100,0)</f>
        <v>25</v>
      </c>
      <c r="M83" s="50">
        <f>IF(AND(E83&gt;0,E83&lt;&gt;"0"),L83/E83,0)</f>
        <v>0</v>
      </c>
      <c r="N83" s="51">
        <f>IF(N$1&gt;0,(N$1-M83)/N$1,0)</f>
        <v>1</v>
      </c>
      <c r="O83" s="109"/>
      <c r="P83" s="463" t="s">
        <v>199</v>
      </c>
      <c r="Q83" s="84"/>
      <c r="R83" s="36" t="s">
        <v>95</v>
      </c>
    </row>
    <row r="84" spans="1:18" ht="19.149999999999999" customHeight="1" x14ac:dyDescent="0.25">
      <c r="A84" s="437"/>
      <c r="B84" s="462" t="s">
        <v>204</v>
      </c>
      <c r="C84" s="457" t="s">
        <v>75</v>
      </c>
      <c r="D84" s="47" t="s">
        <v>431</v>
      </c>
      <c r="E84" s="91" t="s">
        <v>431</v>
      </c>
      <c r="F84" s="47" t="s">
        <v>431</v>
      </c>
      <c r="G84" s="47" t="s">
        <v>431</v>
      </c>
      <c r="H84" s="47" t="s">
        <v>431</v>
      </c>
      <c r="I84" s="47" t="s">
        <v>431</v>
      </c>
      <c r="J84" s="47" t="s">
        <v>431</v>
      </c>
      <c r="K84" s="47" t="s">
        <v>431</v>
      </c>
      <c r="L84" s="49">
        <v>60</v>
      </c>
      <c r="M84" s="50" t="s">
        <v>45</v>
      </c>
      <c r="N84" s="92" t="s">
        <v>45</v>
      </c>
      <c r="O84" s="460" t="s">
        <v>205</v>
      </c>
      <c r="P84" s="43"/>
      <c r="Q84" s="35" t="s">
        <v>47</v>
      </c>
      <c r="R84" s="36"/>
    </row>
    <row r="85" spans="1:18" ht="10.9" customHeight="1" x14ac:dyDescent="0.25">
      <c r="A85" s="437"/>
      <c r="B85" s="348" t="s">
        <v>206</v>
      </c>
      <c r="C85" s="521" t="s">
        <v>75</v>
      </c>
      <c r="D85" s="47" t="s">
        <v>431</v>
      </c>
      <c r="E85" s="91" t="s">
        <v>431</v>
      </c>
      <c r="F85" s="47" t="s">
        <v>431</v>
      </c>
      <c r="G85" s="47" t="s">
        <v>431</v>
      </c>
      <c r="H85" s="47" t="s">
        <v>431</v>
      </c>
      <c r="I85" s="47" t="s">
        <v>431</v>
      </c>
      <c r="J85" s="47" t="s">
        <v>431</v>
      </c>
      <c r="K85" s="47" t="s">
        <v>431</v>
      </c>
      <c r="L85" s="49">
        <v>15</v>
      </c>
      <c r="M85" s="50" t="s">
        <v>45</v>
      </c>
      <c r="N85" s="92" t="s">
        <v>45</v>
      </c>
      <c r="O85" s="42" t="s">
        <v>15</v>
      </c>
      <c r="P85" s="59"/>
      <c r="Q85" s="105" t="s">
        <v>47</v>
      </c>
      <c r="R85" s="36"/>
    </row>
    <row r="86" spans="1:18" ht="11.45" customHeight="1" x14ac:dyDescent="0.25">
      <c r="A86" s="437" t="s">
        <v>207</v>
      </c>
      <c r="B86" s="424" t="s">
        <v>658</v>
      </c>
      <c r="C86" s="90" t="s">
        <v>209</v>
      </c>
      <c r="D86" s="47"/>
      <c r="E86" s="48"/>
      <c r="F86" s="49"/>
      <c r="G86" s="49"/>
      <c r="H86" s="49"/>
      <c r="I86" s="49"/>
      <c r="J86" s="49"/>
      <c r="K86" s="49"/>
      <c r="L86" s="49"/>
      <c r="M86" s="50">
        <f>IF(AND(E86&gt;0,E86&lt;&gt;"0"),L86/E86,0)</f>
        <v>0</v>
      </c>
      <c r="N86" s="92"/>
      <c r="O86" s="42" t="s">
        <v>210</v>
      </c>
      <c r="P86" s="60"/>
      <c r="Q86" s="111"/>
      <c r="R86" s="36"/>
    </row>
    <row r="87" spans="1:18" ht="11.45" customHeight="1" x14ac:dyDescent="0.25">
      <c r="A87" s="440" t="s">
        <v>211</v>
      </c>
      <c r="B87" s="471" t="s">
        <v>659</v>
      </c>
      <c r="C87" s="475" t="s">
        <v>83</v>
      </c>
      <c r="D87" s="54"/>
      <c r="E87" s="55"/>
      <c r="F87" s="56"/>
      <c r="G87" s="56"/>
      <c r="H87" s="56"/>
      <c r="I87" s="56"/>
      <c r="J87" s="56"/>
      <c r="K87" s="56"/>
      <c r="L87" s="56"/>
      <c r="M87" s="112">
        <f>IF(AND(E87&gt;0,E87&lt;&gt;"0"),L87/E87,0)</f>
        <v>0</v>
      </c>
      <c r="N87" s="103"/>
      <c r="O87" s="476" t="s">
        <v>213</v>
      </c>
      <c r="P87" s="477" t="s">
        <v>42</v>
      </c>
      <c r="Q87" s="111"/>
      <c r="R87" s="36"/>
    </row>
    <row r="88" spans="1:18" ht="21.75" customHeight="1" x14ac:dyDescent="0.25">
      <c r="A88" s="439" t="s">
        <v>214</v>
      </c>
      <c r="B88" s="456" t="s">
        <v>660</v>
      </c>
      <c r="C88" s="480" t="s">
        <v>98</v>
      </c>
      <c r="D88" s="96">
        <v>9</v>
      </c>
      <c r="E88" s="106"/>
      <c r="F88" s="107"/>
      <c r="G88" s="107"/>
      <c r="H88" s="107"/>
      <c r="I88" s="107"/>
      <c r="J88" s="107"/>
      <c r="K88" s="107"/>
      <c r="L88" s="245">
        <f>IF(L$89&gt;0,L90/L$89*100,0)</f>
        <v>10</v>
      </c>
      <c r="M88" s="50">
        <f>IF(AND(E88&gt;0,E88&lt;&gt;"0"),L88/E88,0)</f>
        <v>0</v>
      </c>
      <c r="N88" s="51">
        <f>IF(N$1&gt;0,(N$1-M88)/N$1,0)</f>
        <v>1</v>
      </c>
      <c r="O88" s="485" t="s">
        <v>216</v>
      </c>
      <c r="P88" s="477" t="s">
        <v>42</v>
      </c>
      <c r="Q88" s="35">
        <v>2</v>
      </c>
      <c r="R88" s="36" t="s">
        <v>98</v>
      </c>
    </row>
    <row r="89" spans="1:18" x14ac:dyDescent="0.25">
      <c r="A89" s="437"/>
      <c r="B89" s="478" t="s">
        <v>217</v>
      </c>
      <c r="C89" s="473" t="s">
        <v>75</v>
      </c>
      <c r="D89" s="47" t="s">
        <v>431</v>
      </c>
      <c r="E89" s="91" t="s">
        <v>431</v>
      </c>
      <c r="F89" s="47" t="s">
        <v>431</v>
      </c>
      <c r="G89" s="47" t="s">
        <v>431</v>
      </c>
      <c r="H89" s="47" t="s">
        <v>431</v>
      </c>
      <c r="I89" s="47" t="s">
        <v>431</v>
      </c>
      <c r="J89" s="47" t="s">
        <v>431</v>
      </c>
      <c r="K89" s="47" t="s">
        <v>431</v>
      </c>
      <c r="L89" s="49">
        <v>10</v>
      </c>
      <c r="M89" s="50" t="s">
        <v>45</v>
      </c>
      <c r="N89" s="92" t="s">
        <v>45</v>
      </c>
      <c r="O89" s="460" t="s">
        <v>218</v>
      </c>
      <c r="Q89" s="35" t="s">
        <v>47</v>
      </c>
      <c r="R89" s="36"/>
    </row>
    <row r="90" spans="1:18" ht="10.9" customHeight="1" x14ac:dyDescent="0.25">
      <c r="A90" s="437"/>
      <c r="B90" s="479" t="s">
        <v>219</v>
      </c>
      <c r="C90" s="473" t="s">
        <v>75</v>
      </c>
      <c r="D90" s="47" t="s">
        <v>431</v>
      </c>
      <c r="E90" s="91" t="s">
        <v>431</v>
      </c>
      <c r="F90" s="47" t="s">
        <v>431</v>
      </c>
      <c r="G90" s="47" t="s">
        <v>431</v>
      </c>
      <c r="H90" s="47" t="s">
        <v>431</v>
      </c>
      <c r="I90" s="47" t="s">
        <v>431</v>
      </c>
      <c r="J90" s="47" t="s">
        <v>431</v>
      </c>
      <c r="K90" s="47" t="s">
        <v>431</v>
      </c>
      <c r="L90" s="49">
        <v>1</v>
      </c>
      <c r="M90" s="50" t="s">
        <v>45</v>
      </c>
      <c r="N90" s="92" t="s">
        <v>45</v>
      </c>
      <c r="O90" s="460" t="s">
        <v>220</v>
      </c>
      <c r="P90" s="75"/>
      <c r="Q90" s="105" t="s">
        <v>47</v>
      </c>
      <c r="R90" s="36"/>
    </row>
    <row r="91" spans="1:18" ht="19.899999999999999" customHeight="1" x14ac:dyDescent="0.25">
      <c r="A91" s="437" t="s">
        <v>221</v>
      </c>
      <c r="B91" s="321" t="s">
        <v>661</v>
      </c>
      <c r="C91" s="244" t="s">
        <v>98</v>
      </c>
      <c r="D91" s="96">
        <v>9</v>
      </c>
      <c r="E91" s="106"/>
      <c r="F91" s="107"/>
      <c r="G91" s="107"/>
      <c r="H91" s="107"/>
      <c r="I91" s="107"/>
      <c r="J91" s="107"/>
      <c r="K91" s="107"/>
      <c r="L91" s="245">
        <f>IF(L$89&gt;0,L92/L$89*100,0)</f>
        <v>20</v>
      </c>
      <c r="M91" s="50">
        <f>IF(AND(E91&gt;0,E91&lt;&gt;"0"),L91/E91,0)</f>
        <v>0</v>
      </c>
      <c r="N91" s="51">
        <f>IF(N$1&gt;0,(N$1-M91)/N$1,0)</f>
        <v>1</v>
      </c>
      <c r="O91" s="131" t="s">
        <v>223</v>
      </c>
      <c r="P91" s="43" t="s">
        <v>15</v>
      </c>
      <c r="Q91" s="35">
        <v>2</v>
      </c>
      <c r="R91" s="36" t="s">
        <v>98</v>
      </c>
    </row>
    <row r="92" spans="1:18" ht="10.9" customHeight="1" x14ac:dyDescent="0.25">
      <c r="A92" s="437"/>
      <c r="B92" s="365" t="s">
        <v>224</v>
      </c>
      <c r="C92" s="90" t="s">
        <v>75</v>
      </c>
      <c r="D92" s="47" t="s">
        <v>431</v>
      </c>
      <c r="E92" s="91" t="s">
        <v>431</v>
      </c>
      <c r="F92" s="47" t="s">
        <v>431</v>
      </c>
      <c r="G92" s="47" t="s">
        <v>431</v>
      </c>
      <c r="H92" s="47" t="s">
        <v>431</v>
      </c>
      <c r="I92" s="47" t="s">
        <v>431</v>
      </c>
      <c r="J92" s="47" t="s">
        <v>431</v>
      </c>
      <c r="K92" s="47" t="s">
        <v>431</v>
      </c>
      <c r="L92" s="49">
        <v>2</v>
      </c>
      <c r="M92" s="50" t="s">
        <v>45</v>
      </c>
      <c r="N92" s="92" t="s">
        <v>45</v>
      </c>
      <c r="O92" s="42" t="s">
        <v>225</v>
      </c>
      <c r="P92" s="75"/>
      <c r="Q92" s="105" t="s">
        <v>47</v>
      </c>
      <c r="R92" s="36"/>
    </row>
    <row r="93" spans="1:18" ht="19.899999999999999" customHeight="1" x14ac:dyDescent="0.25">
      <c r="A93" s="437" t="s">
        <v>226</v>
      </c>
      <c r="B93" s="321" t="s">
        <v>662</v>
      </c>
      <c r="C93" s="244" t="s">
        <v>98</v>
      </c>
      <c r="D93" s="96">
        <v>9</v>
      </c>
      <c r="E93" s="106"/>
      <c r="F93" s="107"/>
      <c r="G93" s="107"/>
      <c r="H93" s="107"/>
      <c r="I93" s="107"/>
      <c r="J93" s="107"/>
      <c r="K93" s="107"/>
      <c r="L93" s="245">
        <f>IF(L$89&gt;0,L94/L$89*100,0)</f>
        <v>30</v>
      </c>
      <c r="M93" s="50">
        <f>IF(AND(E93&gt;0,E93&lt;&gt;"0"),L93/E93,0)</f>
        <v>0</v>
      </c>
      <c r="N93" s="51">
        <f>IF(N$1&gt;0,(N$1-M93)/N$1,0)</f>
        <v>1</v>
      </c>
      <c r="O93" s="125" t="s">
        <v>228</v>
      </c>
      <c r="P93" s="43" t="s">
        <v>15</v>
      </c>
      <c r="Q93" s="35">
        <v>2</v>
      </c>
      <c r="R93" s="36" t="s">
        <v>98</v>
      </c>
    </row>
    <row r="94" spans="1:18" ht="10.9" customHeight="1" x14ac:dyDescent="0.25">
      <c r="A94" s="437"/>
      <c r="B94" s="365" t="s">
        <v>229</v>
      </c>
      <c r="C94" s="90" t="s">
        <v>75</v>
      </c>
      <c r="D94" s="47" t="s">
        <v>431</v>
      </c>
      <c r="E94" s="91" t="s">
        <v>431</v>
      </c>
      <c r="F94" s="47" t="s">
        <v>431</v>
      </c>
      <c r="G94" s="47" t="s">
        <v>431</v>
      </c>
      <c r="H94" s="47" t="s">
        <v>431</v>
      </c>
      <c r="I94" s="47" t="s">
        <v>431</v>
      </c>
      <c r="J94" s="47" t="s">
        <v>431</v>
      </c>
      <c r="K94" s="47" t="s">
        <v>431</v>
      </c>
      <c r="L94" s="49">
        <v>3</v>
      </c>
      <c r="M94" s="50" t="s">
        <v>45</v>
      </c>
      <c r="N94" s="92" t="s">
        <v>45</v>
      </c>
      <c r="O94" s="42"/>
      <c r="P94" s="75"/>
      <c r="Q94" s="105" t="s">
        <v>47</v>
      </c>
      <c r="R94" s="36"/>
    </row>
    <row r="95" spans="1:18" ht="19.899999999999999" customHeight="1" x14ac:dyDescent="0.25">
      <c r="A95" s="437" t="s">
        <v>230</v>
      </c>
      <c r="B95" s="321" t="s">
        <v>663</v>
      </c>
      <c r="C95" s="244" t="s">
        <v>98</v>
      </c>
      <c r="D95" s="96">
        <v>9</v>
      </c>
      <c r="E95" s="106">
        <v>45</v>
      </c>
      <c r="F95" s="107"/>
      <c r="G95" s="107"/>
      <c r="H95" s="107"/>
      <c r="I95" s="107"/>
      <c r="J95" s="107"/>
      <c r="K95" s="107"/>
      <c r="L95" s="245">
        <f>IF(L$89&gt;0,L96/L$89*100,0)</f>
        <v>40</v>
      </c>
      <c r="M95" s="50">
        <f>IF(AND(E95&gt;0,E95&lt;&gt;"0"),L95/E95,0)</f>
        <v>0.88888888888888884</v>
      </c>
      <c r="N95" s="51">
        <f>IF(N$1&gt;0,(N$1-M95)/N$1,0)</f>
        <v>-0.77777777777777768</v>
      </c>
      <c r="O95" s="125" t="s">
        <v>232</v>
      </c>
      <c r="P95" s="43" t="s">
        <v>15</v>
      </c>
      <c r="Q95" s="35">
        <v>2</v>
      </c>
      <c r="R95" s="36" t="s">
        <v>98</v>
      </c>
    </row>
    <row r="96" spans="1:18" ht="10.9" customHeight="1" x14ac:dyDescent="0.25">
      <c r="A96" s="440"/>
      <c r="B96" s="379" t="s">
        <v>233</v>
      </c>
      <c r="C96" s="101" t="s">
        <v>75</v>
      </c>
      <c r="D96" s="54" t="s">
        <v>431</v>
      </c>
      <c r="E96" s="102" t="s">
        <v>431</v>
      </c>
      <c r="F96" s="54" t="s">
        <v>431</v>
      </c>
      <c r="G96" s="54" t="s">
        <v>431</v>
      </c>
      <c r="H96" s="54" t="s">
        <v>431</v>
      </c>
      <c r="I96" s="54" t="s">
        <v>431</v>
      </c>
      <c r="J96" s="54" t="s">
        <v>431</v>
      </c>
      <c r="K96" s="54" t="s">
        <v>431</v>
      </c>
      <c r="L96" s="56">
        <v>4</v>
      </c>
      <c r="M96" s="57" t="s">
        <v>45</v>
      </c>
      <c r="N96" s="103" t="s">
        <v>45</v>
      </c>
      <c r="O96" s="59"/>
      <c r="P96" s="75"/>
      <c r="Q96" s="105" t="s">
        <v>47</v>
      </c>
      <c r="R96" s="36"/>
    </row>
    <row r="97" spans="1:18" ht="11.45" customHeight="1" x14ac:dyDescent="0.25">
      <c r="A97" s="439" t="s">
        <v>234</v>
      </c>
      <c r="B97" s="320" t="s">
        <v>664</v>
      </c>
      <c r="C97" s="129" t="s">
        <v>75</v>
      </c>
      <c r="D97" s="119">
        <v>52</v>
      </c>
      <c r="E97" s="120"/>
      <c r="F97" s="121"/>
      <c r="G97" s="121"/>
      <c r="H97" s="121"/>
      <c r="I97" s="121"/>
      <c r="J97" s="121"/>
      <c r="K97" s="121"/>
      <c r="L97" s="122"/>
      <c r="M97" s="65">
        <f>IF(AND(E97&gt;0,E97&lt;&gt;"0"),L97/E97,0)</f>
        <v>0</v>
      </c>
      <c r="N97" s="66">
        <f>IF(N$1&gt;0,(N$1-M97)/N$1,0)</f>
        <v>1</v>
      </c>
      <c r="O97" s="248"/>
      <c r="P97" s="59" t="s">
        <v>119</v>
      </c>
      <c r="Q97" s="246">
        <v>1</v>
      </c>
    </row>
    <row r="98" spans="1:18" ht="19.899999999999999" customHeight="1" x14ac:dyDescent="0.25">
      <c r="A98" s="437" t="s">
        <v>237</v>
      </c>
      <c r="B98" s="320" t="s">
        <v>665</v>
      </c>
      <c r="C98" s="129" t="s">
        <v>239</v>
      </c>
      <c r="D98" s="85">
        <v>9</v>
      </c>
      <c r="E98" s="86">
        <v>5</v>
      </c>
      <c r="F98" s="87"/>
      <c r="G98" s="87"/>
      <c r="H98" s="87"/>
      <c r="I98" s="87"/>
      <c r="J98" s="87"/>
      <c r="K98" s="87"/>
      <c r="L98" s="249">
        <f>IF(L99&gt;0,L100/L99,0)</f>
        <v>4.5</v>
      </c>
      <c r="M98" s="65">
        <f>IF(AND(E98&gt;0,E98&lt;&gt;"0"),L98/E98,0)</f>
        <v>0.9</v>
      </c>
      <c r="N98" s="66">
        <f>IF(N$1&gt;0,(N$1-M98)/N$1,0)</f>
        <v>-0.8</v>
      </c>
      <c r="O98" s="131" t="s">
        <v>240</v>
      </c>
      <c r="P98" s="43" t="s">
        <v>15</v>
      </c>
      <c r="Q98" s="35">
        <v>2</v>
      </c>
      <c r="R98" s="36" t="s">
        <v>98</v>
      </c>
    </row>
    <row r="99" spans="1:18" x14ac:dyDescent="0.25">
      <c r="A99" s="437"/>
      <c r="B99" s="361" t="s">
        <v>241</v>
      </c>
      <c r="C99" s="90" t="s">
        <v>193</v>
      </c>
      <c r="D99" s="47" t="s">
        <v>431</v>
      </c>
      <c r="E99" s="91" t="s">
        <v>431</v>
      </c>
      <c r="F99" s="47" t="s">
        <v>431</v>
      </c>
      <c r="G99" s="47" t="s">
        <v>431</v>
      </c>
      <c r="H99" s="47" t="s">
        <v>431</v>
      </c>
      <c r="I99" s="47" t="s">
        <v>431</v>
      </c>
      <c r="J99" s="47" t="s">
        <v>431</v>
      </c>
      <c r="K99" s="47" t="s">
        <v>431</v>
      </c>
      <c r="L99" s="49">
        <v>10</v>
      </c>
      <c r="M99" s="50" t="s">
        <v>45</v>
      </c>
      <c r="N99" s="92" t="s">
        <v>45</v>
      </c>
      <c r="O99" s="42" t="s">
        <v>15</v>
      </c>
      <c r="P99" s="43"/>
      <c r="Q99" s="35" t="s">
        <v>47</v>
      </c>
      <c r="R99" s="36"/>
    </row>
    <row r="100" spans="1:18" ht="10.9" customHeight="1" x14ac:dyDescent="0.25">
      <c r="A100" s="440"/>
      <c r="B100" s="364" t="s">
        <v>242</v>
      </c>
      <c r="C100" s="101" t="s">
        <v>239</v>
      </c>
      <c r="D100" s="54" t="s">
        <v>431</v>
      </c>
      <c r="E100" s="102" t="s">
        <v>431</v>
      </c>
      <c r="F100" s="54" t="s">
        <v>431</v>
      </c>
      <c r="G100" s="54" t="s">
        <v>431</v>
      </c>
      <c r="H100" s="54" t="s">
        <v>431</v>
      </c>
      <c r="I100" s="54" t="s">
        <v>431</v>
      </c>
      <c r="J100" s="54" t="s">
        <v>431</v>
      </c>
      <c r="K100" s="54" t="s">
        <v>431</v>
      </c>
      <c r="L100" s="56">
        <v>45</v>
      </c>
      <c r="M100" s="57" t="s">
        <v>45</v>
      </c>
      <c r="N100" s="103" t="s">
        <v>45</v>
      </c>
      <c r="O100" s="59" t="s">
        <v>15</v>
      </c>
      <c r="P100" s="75"/>
      <c r="Q100" s="105" t="s">
        <v>47</v>
      </c>
      <c r="R100" s="36"/>
    </row>
    <row r="101" spans="1:18" ht="25.9" customHeight="1" x14ac:dyDescent="0.25">
      <c r="A101" s="439" t="s">
        <v>243</v>
      </c>
      <c r="B101" s="467" t="s">
        <v>666</v>
      </c>
      <c r="C101" s="468" t="s">
        <v>245</v>
      </c>
      <c r="D101" s="85">
        <v>1405.4</v>
      </c>
      <c r="E101" s="86"/>
      <c r="F101" s="87"/>
      <c r="G101" s="87"/>
      <c r="H101" s="87"/>
      <c r="I101" s="87"/>
      <c r="J101" s="87"/>
      <c r="K101" s="87"/>
      <c r="L101" s="88">
        <f>IF(L102&gt;0,L103/L102*1000,0)</f>
        <v>0</v>
      </c>
      <c r="M101" s="65">
        <f>IF(AND(E101&gt;0,E101&lt;&gt;"0"),L101/E101,0)</f>
        <v>0</v>
      </c>
      <c r="N101" s="66">
        <f>IF(N$1&gt;0,(N$1-M101)/N$1,0)</f>
        <v>1</v>
      </c>
      <c r="O101" s="450" t="s">
        <v>246</v>
      </c>
      <c r="P101" s="481" t="s">
        <v>42</v>
      </c>
      <c r="Q101" s="84"/>
      <c r="R101" s="36" t="s">
        <v>247</v>
      </c>
    </row>
    <row r="102" spans="1:18" x14ac:dyDescent="0.25">
      <c r="A102" s="437"/>
      <c r="B102" s="482" t="s">
        <v>248</v>
      </c>
      <c r="C102" s="473" t="s">
        <v>75</v>
      </c>
      <c r="D102" s="47" t="s">
        <v>431</v>
      </c>
      <c r="E102" s="91" t="s">
        <v>431</v>
      </c>
      <c r="F102" s="47" t="s">
        <v>431</v>
      </c>
      <c r="G102" s="47" t="s">
        <v>431</v>
      </c>
      <c r="H102" s="47" t="s">
        <v>431</v>
      </c>
      <c r="I102" s="47" t="s">
        <v>431</v>
      </c>
      <c r="J102" s="47" t="s">
        <v>431</v>
      </c>
      <c r="K102" s="47" t="s">
        <v>431</v>
      </c>
      <c r="L102" s="49"/>
      <c r="M102" s="50" t="s">
        <v>45</v>
      </c>
      <c r="N102" s="92" t="s">
        <v>45</v>
      </c>
      <c r="O102" s="464" t="s">
        <v>249</v>
      </c>
      <c r="P102" s="42"/>
      <c r="Q102" s="35" t="s">
        <v>47</v>
      </c>
      <c r="R102" s="36"/>
    </row>
    <row r="103" spans="1:18" ht="10.9" customHeight="1" x14ac:dyDescent="0.25">
      <c r="A103" s="437"/>
      <c r="B103" s="483" t="s">
        <v>250</v>
      </c>
      <c r="C103" s="473" t="s">
        <v>747</v>
      </c>
      <c r="D103" s="47" t="s">
        <v>431</v>
      </c>
      <c r="E103" s="91" t="s">
        <v>431</v>
      </c>
      <c r="F103" s="47" t="s">
        <v>431</v>
      </c>
      <c r="G103" s="47" t="s">
        <v>431</v>
      </c>
      <c r="H103" s="47" t="s">
        <v>431</v>
      </c>
      <c r="I103" s="47" t="s">
        <v>431</v>
      </c>
      <c r="J103" s="47" t="s">
        <v>431</v>
      </c>
      <c r="K103" s="47" t="s">
        <v>431</v>
      </c>
      <c r="L103" s="49"/>
      <c r="M103" s="50" t="s">
        <v>45</v>
      </c>
      <c r="N103" s="92" t="s">
        <v>45</v>
      </c>
      <c r="O103" s="464" t="s">
        <v>251</v>
      </c>
      <c r="P103" s="42"/>
      <c r="Q103" s="35" t="s">
        <v>47</v>
      </c>
      <c r="R103" s="36"/>
    </row>
    <row r="104" spans="1:18" ht="25.9" customHeight="1" x14ac:dyDescent="0.25">
      <c r="A104" s="437" t="s">
        <v>252</v>
      </c>
      <c r="B104" s="456" t="s">
        <v>667</v>
      </c>
      <c r="C104" s="472" t="s">
        <v>245</v>
      </c>
      <c r="D104" s="96">
        <v>1800.9</v>
      </c>
      <c r="E104" s="106"/>
      <c r="F104" s="107"/>
      <c r="G104" s="107"/>
      <c r="H104" s="107"/>
      <c r="I104" s="107"/>
      <c r="J104" s="107"/>
      <c r="K104" s="107"/>
      <c r="L104" s="97">
        <f>IF(L105&gt;0,L106/L105*1000,0)</f>
        <v>0</v>
      </c>
      <c r="M104" s="50">
        <f>IF(AND(E104&gt;0,E104&lt;&gt;"0"),L104/E104,0)</f>
        <v>0</v>
      </c>
      <c r="N104" s="51">
        <f>IF(N$1&gt;0,(N$1-M104)/N$1,0)</f>
        <v>1</v>
      </c>
      <c r="O104" s="485" t="s">
        <v>254</v>
      </c>
      <c r="P104" s="486" t="s">
        <v>42</v>
      </c>
      <c r="Q104" s="35"/>
      <c r="R104" s="36" t="s">
        <v>247</v>
      </c>
    </row>
    <row r="105" spans="1:18" x14ac:dyDescent="0.25">
      <c r="A105" s="437"/>
      <c r="B105" s="484" t="s">
        <v>255</v>
      </c>
      <c r="C105" s="473" t="s">
        <v>75</v>
      </c>
      <c r="D105" s="47" t="s">
        <v>431</v>
      </c>
      <c r="E105" s="91" t="s">
        <v>431</v>
      </c>
      <c r="F105" s="47" t="s">
        <v>431</v>
      </c>
      <c r="G105" s="47" t="s">
        <v>431</v>
      </c>
      <c r="H105" s="47" t="s">
        <v>431</v>
      </c>
      <c r="I105" s="47" t="s">
        <v>431</v>
      </c>
      <c r="J105" s="47" t="s">
        <v>431</v>
      </c>
      <c r="K105" s="47" t="s">
        <v>431</v>
      </c>
      <c r="L105" s="49"/>
      <c r="M105" s="50" t="s">
        <v>45</v>
      </c>
      <c r="N105" s="92" t="s">
        <v>45</v>
      </c>
      <c r="O105" s="464" t="s">
        <v>249</v>
      </c>
      <c r="P105" s="42"/>
      <c r="Q105" s="35" t="s">
        <v>47</v>
      </c>
      <c r="R105" s="36"/>
    </row>
    <row r="106" spans="1:18" ht="10.9" customHeight="1" x14ac:dyDescent="0.25">
      <c r="A106" s="440"/>
      <c r="B106" s="483" t="s">
        <v>256</v>
      </c>
      <c r="C106" s="475" t="s">
        <v>747</v>
      </c>
      <c r="D106" s="54" t="s">
        <v>431</v>
      </c>
      <c r="E106" s="102" t="s">
        <v>431</v>
      </c>
      <c r="F106" s="54" t="s">
        <v>431</v>
      </c>
      <c r="G106" s="54" t="s">
        <v>431</v>
      </c>
      <c r="H106" s="54" t="s">
        <v>431</v>
      </c>
      <c r="I106" s="54" t="s">
        <v>431</v>
      </c>
      <c r="J106" s="54" t="s">
        <v>431</v>
      </c>
      <c r="K106" s="54" t="s">
        <v>431</v>
      </c>
      <c r="L106" s="56"/>
      <c r="M106" s="57" t="s">
        <v>45</v>
      </c>
      <c r="N106" s="103" t="s">
        <v>45</v>
      </c>
      <c r="O106" s="476" t="s">
        <v>257</v>
      </c>
      <c r="P106" s="59"/>
      <c r="Q106" s="35" t="s">
        <v>47</v>
      </c>
      <c r="R106" s="36"/>
    </row>
    <row r="107" spans="1:18" ht="12.75" customHeight="1" x14ac:dyDescent="0.25">
      <c r="A107" s="439" t="s">
        <v>258</v>
      </c>
      <c r="B107" s="461" t="s">
        <v>668</v>
      </c>
      <c r="C107" s="487" t="s">
        <v>75</v>
      </c>
      <c r="D107" s="175">
        <v>76</v>
      </c>
      <c r="E107" s="120"/>
      <c r="F107" s="176"/>
      <c r="G107" s="176"/>
      <c r="H107" s="176"/>
      <c r="I107" s="176"/>
      <c r="J107" s="176"/>
      <c r="K107" s="176"/>
      <c r="L107" s="122"/>
      <c r="M107" s="65">
        <f>IF(AND(E107&gt;0,E107&lt;&gt;"0"),L107/E107,0)</f>
        <v>0</v>
      </c>
      <c r="N107" s="66">
        <f>IF(N$1&gt;0,(N$1-M107)/N$1,0)</f>
        <v>1</v>
      </c>
      <c r="O107" s="485" t="s">
        <v>260</v>
      </c>
      <c r="P107" s="488" t="s">
        <v>42</v>
      </c>
      <c r="Q107" s="178"/>
      <c r="R107" s="36" t="s">
        <v>261</v>
      </c>
    </row>
    <row r="108" spans="1:18" ht="12.75" customHeight="1" x14ac:dyDescent="0.25">
      <c r="A108" s="437" t="s">
        <v>262</v>
      </c>
      <c r="B108" s="335" t="s">
        <v>669</v>
      </c>
      <c r="C108" s="52" t="s">
        <v>75</v>
      </c>
      <c r="D108" s="47">
        <v>31</v>
      </c>
      <c r="E108" s="123"/>
      <c r="F108" s="124"/>
      <c r="G108" s="124"/>
      <c r="H108" s="124"/>
      <c r="I108" s="124"/>
      <c r="J108" s="124"/>
      <c r="K108" s="124"/>
      <c r="L108" s="49"/>
      <c r="M108" s="50">
        <f>IF(AND(E108&gt;0,E108&lt;&gt;"0"),L108/E108,0)</f>
        <v>0</v>
      </c>
      <c r="N108" s="51">
        <f>IF(N$1&gt;0,(N$1-M108)/N$1,0)</f>
        <v>1</v>
      </c>
      <c r="O108" s="42" t="s">
        <v>264</v>
      </c>
      <c r="P108" s="143" t="s">
        <v>265</v>
      </c>
      <c r="Q108" s="144">
        <v>1</v>
      </c>
      <c r="R108" s="36" t="s">
        <v>266</v>
      </c>
    </row>
    <row r="109" spans="1:18" ht="12.75" customHeight="1" x14ac:dyDescent="0.25">
      <c r="A109" s="440" t="s">
        <v>267</v>
      </c>
      <c r="B109" s="490" t="s">
        <v>670</v>
      </c>
      <c r="C109" s="491" t="s">
        <v>75</v>
      </c>
      <c r="D109" s="54">
        <v>2</v>
      </c>
      <c r="E109" s="179"/>
      <c r="F109" s="180"/>
      <c r="G109" s="180"/>
      <c r="H109" s="180"/>
      <c r="I109" s="180"/>
      <c r="J109" s="180"/>
      <c r="K109" s="180"/>
      <c r="L109" s="56"/>
      <c r="M109" s="57">
        <f>IF(AND(E109&gt;0,E109&lt;&gt;"0"),L109/E109,0)</f>
        <v>0</v>
      </c>
      <c r="N109" s="58">
        <f>IF(N$1&gt;0,(N$1-M109)/N$1,0)</f>
        <v>1</v>
      </c>
      <c r="O109" s="476" t="s">
        <v>269</v>
      </c>
      <c r="P109" s="489" t="s">
        <v>42</v>
      </c>
      <c r="Q109" s="105"/>
      <c r="R109" s="36" t="s">
        <v>270</v>
      </c>
    </row>
    <row r="110" spans="1:18" ht="25.9" customHeight="1" x14ac:dyDescent="0.25">
      <c r="A110" s="439" t="s">
        <v>271</v>
      </c>
      <c r="B110" s="467" t="s">
        <v>671</v>
      </c>
      <c r="C110" s="487" t="s">
        <v>273</v>
      </c>
      <c r="D110" s="85">
        <v>63.081532881249011</v>
      </c>
      <c r="E110" s="86">
        <v>35</v>
      </c>
      <c r="F110" s="87"/>
      <c r="G110" s="87"/>
      <c r="H110" s="87"/>
      <c r="I110" s="87"/>
      <c r="J110" s="87"/>
      <c r="K110" s="87"/>
      <c r="L110" s="88">
        <f>IF(L111&gt;0,L112/L111*100000,0)</f>
        <v>30</v>
      </c>
      <c r="M110" s="65">
        <f>IF(AND(E110&gt;0,E110&lt;&gt;"0"),L110/E110,0)</f>
        <v>0.8571428571428571</v>
      </c>
      <c r="N110" s="51">
        <f>IF(N$1&gt;0,(N$1-M110)/N$1,0)</f>
        <v>-0.71428571428571419</v>
      </c>
      <c r="O110" s="450" t="s">
        <v>274</v>
      </c>
      <c r="P110" s="495" t="s">
        <v>275</v>
      </c>
      <c r="Q110" s="84">
        <v>2</v>
      </c>
      <c r="R110" s="36" t="s">
        <v>276</v>
      </c>
    </row>
    <row r="111" spans="1:18" x14ac:dyDescent="0.25">
      <c r="A111" s="437"/>
      <c r="B111" s="492" t="s">
        <v>277</v>
      </c>
      <c r="C111" s="493" t="s">
        <v>75</v>
      </c>
      <c r="D111" s="70" t="s">
        <v>431</v>
      </c>
      <c r="E111" s="140" t="s">
        <v>431</v>
      </c>
      <c r="F111" s="70" t="s">
        <v>431</v>
      </c>
      <c r="G111" s="70" t="s">
        <v>431</v>
      </c>
      <c r="H111" s="70" t="s">
        <v>431</v>
      </c>
      <c r="I111" s="70" t="s">
        <v>431</v>
      </c>
      <c r="J111" s="70" t="s">
        <v>431</v>
      </c>
      <c r="K111" s="70" t="s">
        <v>431</v>
      </c>
      <c r="L111" s="49">
        <v>10000</v>
      </c>
      <c r="M111" s="50" t="s">
        <v>45</v>
      </c>
      <c r="N111" s="92" t="s">
        <v>45</v>
      </c>
      <c r="O111" s="464" t="s">
        <v>249</v>
      </c>
      <c r="P111" s="43"/>
      <c r="Q111" s="35" t="s">
        <v>47</v>
      </c>
      <c r="R111" s="36"/>
    </row>
    <row r="112" spans="1:18" x14ac:dyDescent="0.25">
      <c r="A112" s="437"/>
      <c r="B112" s="492" t="s">
        <v>278</v>
      </c>
      <c r="C112" s="493" t="s">
        <v>75</v>
      </c>
      <c r="D112" s="47" t="s">
        <v>431</v>
      </c>
      <c r="E112" s="91" t="s">
        <v>431</v>
      </c>
      <c r="F112" s="47" t="s">
        <v>431</v>
      </c>
      <c r="G112" s="47" t="s">
        <v>431</v>
      </c>
      <c r="H112" s="47" t="s">
        <v>431</v>
      </c>
      <c r="I112" s="47" t="s">
        <v>431</v>
      </c>
      <c r="J112" s="47" t="s">
        <v>431</v>
      </c>
      <c r="K112" s="47" t="s">
        <v>431</v>
      </c>
      <c r="L112" s="49">
        <v>3</v>
      </c>
      <c r="M112" s="50" t="s">
        <v>45</v>
      </c>
      <c r="N112" s="92" t="s">
        <v>45</v>
      </c>
      <c r="O112" s="494" t="s">
        <v>279</v>
      </c>
      <c r="P112" s="43"/>
      <c r="Q112" s="35" t="s">
        <v>47</v>
      </c>
      <c r="R112" s="36"/>
    </row>
    <row r="113" spans="1:18" x14ac:dyDescent="0.25">
      <c r="A113" s="437" t="s">
        <v>280</v>
      </c>
      <c r="B113" s="456" t="s">
        <v>672</v>
      </c>
      <c r="C113" s="496" t="s">
        <v>98</v>
      </c>
      <c r="D113" s="96">
        <v>71.400000000000006</v>
      </c>
      <c r="E113" s="106">
        <v>20</v>
      </c>
      <c r="F113" s="107"/>
      <c r="G113" s="107"/>
      <c r="H113" s="107"/>
      <c r="I113" s="107"/>
      <c r="J113" s="107"/>
      <c r="K113" s="107"/>
      <c r="L113" s="97">
        <f>IF(L114&gt;0,L115/L114*100,0)</f>
        <v>0.15</v>
      </c>
      <c r="M113" s="50">
        <f>IF(AND(E113&gt;0,E113&lt;&gt;"0"),L113/E113,0)</f>
        <v>7.4999999999999997E-3</v>
      </c>
      <c r="N113" s="51">
        <f>IF(N$1&gt;0,(N$1-M113)/N$1,0)</f>
        <v>0.98499999999999999</v>
      </c>
      <c r="O113" s="450" t="s">
        <v>282</v>
      </c>
      <c r="P113" s="495" t="s">
        <v>275</v>
      </c>
      <c r="Q113" s="35"/>
      <c r="R113" s="36" t="s">
        <v>98</v>
      </c>
    </row>
    <row r="114" spans="1:18" x14ac:dyDescent="0.25">
      <c r="A114" s="437"/>
      <c r="B114" s="363" t="s">
        <v>673</v>
      </c>
      <c r="C114" s="473" t="s">
        <v>75</v>
      </c>
      <c r="D114" s="47" t="s">
        <v>431</v>
      </c>
      <c r="E114" s="91" t="s">
        <v>431</v>
      </c>
      <c r="F114" s="47" t="s">
        <v>431</v>
      </c>
      <c r="G114" s="47" t="s">
        <v>431</v>
      </c>
      <c r="H114" s="47" t="s">
        <v>431</v>
      </c>
      <c r="I114" s="47" t="s">
        <v>431</v>
      </c>
      <c r="J114" s="47" t="s">
        <v>431</v>
      </c>
      <c r="K114" s="47" t="s">
        <v>431</v>
      </c>
      <c r="L114" s="127">
        <f>L111</f>
        <v>10000</v>
      </c>
      <c r="M114" s="50" t="s">
        <v>45</v>
      </c>
      <c r="N114" s="92" t="s">
        <v>45</v>
      </c>
      <c r="O114" s="141" t="s">
        <v>249</v>
      </c>
      <c r="P114" s="43"/>
      <c r="Q114" s="35" t="s">
        <v>47</v>
      </c>
      <c r="R114" s="36"/>
    </row>
    <row r="115" spans="1:18" x14ac:dyDescent="0.25">
      <c r="A115" s="437"/>
      <c r="B115" s="492" t="s">
        <v>284</v>
      </c>
      <c r="C115" s="473" t="s">
        <v>75</v>
      </c>
      <c r="D115" s="47" t="s">
        <v>431</v>
      </c>
      <c r="E115" s="91" t="s">
        <v>431</v>
      </c>
      <c r="F115" s="47" t="s">
        <v>431</v>
      </c>
      <c r="G115" s="47" t="s">
        <v>431</v>
      </c>
      <c r="H115" s="47" t="s">
        <v>431</v>
      </c>
      <c r="I115" s="47" t="s">
        <v>431</v>
      </c>
      <c r="J115" s="47" t="s">
        <v>431</v>
      </c>
      <c r="K115" s="47" t="s">
        <v>431</v>
      </c>
      <c r="L115" s="49">
        <v>15</v>
      </c>
      <c r="M115" s="50" t="s">
        <v>45</v>
      </c>
      <c r="N115" s="92" t="s">
        <v>45</v>
      </c>
      <c r="O115" s="464" t="s">
        <v>285</v>
      </c>
      <c r="P115" s="43"/>
      <c r="Q115" s="35" t="s">
        <v>47</v>
      </c>
      <c r="R115" s="36"/>
    </row>
    <row r="116" spans="1:18" x14ac:dyDescent="0.25">
      <c r="A116" s="437" t="s">
        <v>286</v>
      </c>
      <c r="B116" s="321" t="s">
        <v>674</v>
      </c>
      <c r="C116" s="52" t="s">
        <v>98</v>
      </c>
      <c r="D116" s="96">
        <v>66.7</v>
      </c>
      <c r="E116" s="106">
        <v>15</v>
      </c>
      <c r="F116" s="107"/>
      <c r="G116" s="107"/>
      <c r="H116" s="107"/>
      <c r="I116" s="107"/>
      <c r="J116" s="107"/>
      <c r="K116" s="107"/>
      <c r="L116" s="97">
        <f>IF(L117&gt;0,L118/L117*100,0)</f>
        <v>33.333333333333329</v>
      </c>
      <c r="M116" s="50">
        <f>IF(AND(E116&gt;0,E116&lt;&gt;"0"),L116/E116,0)</f>
        <v>2.2222222222222219</v>
      </c>
      <c r="N116" s="51">
        <f>IF(N$1&gt;0,(N$1-M116)/N$1,0)</f>
        <v>-3.4444444444444442</v>
      </c>
      <c r="O116" s="142" t="s">
        <v>675</v>
      </c>
      <c r="P116" s="143" t="s">
        <v>289</v>
      </c>
      <c r="Q116" s="144">
        <v>2</v>
      </c>
      <c r="R116" s="36" t="s">
        <v>98</v>
      </c>
    </row>
    <row r="117" spans="1:18" ht="18.75" customHeight="1" x14ac:dyDescent="0.25">
      <c r="A117" s="437"/>
      <c r="B117" s="363" t="s">
        <v>676</v>
      </c>
      <c r="C117" s="90" t="s">
        <v>75</v>
      </c>
      <c r="D117" s="47" t="s">
        <v>431</v>
      </c>
      <c r="E117" s="91" t="s">
        <v>431</v>
      </c>
      <c r="F117" s="47" t="s">
        <v>431</v>
      </c>
      <c r="G117" s="47" t="s">
        <v>431</v>
      </c>
      <c r="H117" s="47" t="s">
        <v>431</v>
      </c>
      <c r="I117" s="47" t="s">
        <v>431</v>
      </c>
      <c r="J117" s="47" t="s">
        <v>431</v>
      </c>
      <c r="K117" s="47" t="s">
        <v>431</v>
      </c>
      <c r="L117" s="127">
        <f>L112</f>
        <v>3</v>
      </c>
      <c r="M117" s="50" t="s">
        <v>45</v>
      </c>
      <c r="N117" s="92" t="s">
        <v>45</v>
      </c>
      <c r="O117" s="145" t="s">
        <v>677</v>
      </c>
      <c r="P117" s="43"/>
      <c r="Q117" s="35" t="s">
        <v>47</v>
      </c>
      <c r="R117" s="36"/>
    </row>
    <row r="118" spans="1:18" ht="10.9" customHeight="1" x14ac:dyDescent="0.25">
      <c r="A118" s="440"/>
      <c r="B118" s="364" t="s">
        <v>292</v>
      </c>
      <c r="C118" s="101" t="s">
        <v>75</v>
      </c>
      <c r="D118" s="54" t="s">
        <v>431</v>
      </c>
      <c r="E118" s="102" t="s">
        <v>431</v>
      </c>
      <c r="F118" s="54" t="s">
        <v>431</v>
      </c>
      <c r="G118" s="54" t="s">
        <v>431</v>
      </c>
      <c r="H118" s="54" t="s">
        <v>431</v>
      </c>
      <c r="I118" s="54" t="s">
        <v>431</v>
      </c>
      <c r="J118" s="54" t="s">
        <v>431</v>
      </c>
      <c r="K118" s="54" t="s">
        <v>431</v>
      </c>
      <c r="L118" s="56">
        <v>1</v>
      </c>
      <c r="M118" s="57" t="s">
        <v>45</v>
      </c>
      <c r="N118" s="103" t="s">
        <v>45</v>
      </c>
      <c r="O118" s="146" t="s">
        <v>675</v>
      </c>
      <c r="P118" s="59"/>
      <c r="Q118" s="105" t="s">
        <v>47</v>
      </c>
      <c r="R118" s="36"/>
    </row>
    <row r="119" spans="1:18" ht="15.75" customHeight="1" x14ac:dyDescent="0.25">
      <c r="A119" s="439" t="s">
        <v>294</v>
      </c>
      <c r="B119" s="320" t="s">
        <v>678</v>
      </c>
      <c r="C119" s="138" t="s">
        <v>75</v>
      </c>
      <c r="D119" s="85" t="s">
        <v>619</v>
      </c>
      <c r="E119" s="147"/>
      <c r="F119" s="148"/>
      <c r="G119" s="148"/>
      <c r="H119" s="148"/>
      <c r="I119" s="148"/>
      <c r="J119" s="148"/>
      <c r="K119" s="148"/>
      <c r="L119" s="122"/>
      <c r="M119" s="149" t="str">
        <f>IF(L119&gt;0,"*","")</f>
        <v/>
      </c>
      <c r="N119" s="51" t="str">
        <f t="shared" ref="N119:N124" si="10">IF(N$1&gt;0,(N$1-M119)/N$1,0)</f>
        <v>0</v>
      </c>
      <c r="O119" s="67" t="s">
        <v>296</v>
      </c>
      <c r="P119" s="68" t="s">
        <v>297</v>
      </c>
      <c r="Q119" s="84">
        <v>1</v>
      </c>
      <c r="R119" s="36" t="s">
        <v>298</v>
      </c>
    </row>
    <row r="120" spans="1:18" ht="15.75" customHeight="1" x14ac:dyDescent="0.25">
      <c r="A120" s="437" t="s">
        <v>299</v>
      </c>
      <c r="B120" s="321" t="s">
        <v>679</v>
      </c>
      <c r="C120" s="138" t="s">
        <v>75</v>
      </c>
      <c r="D120" s="96" t="s">
        <v>619</v>
      </c>
      <c r="E120" s="48"/>
      <c r="F120" s="150"/>
      <c r="G120" s="150"/>
      <c r="H120" s="150"/>
      <c r="I120" s="150"/>
      <c r="J120" s="150"/>
      <c r="K120" s="150"/>
      <c r="L120" s="49"/>
      <c r="M120" s="151" t="str">
        <f>IF(L120&gt;0,"*","")</f>
        <v/>
      </c>
      <c r="N120" s="51" t="str">
        <f t="shared" si="10"/>
        <v>0</v>
      </c>
      <c r="O120" s="67" t="s">
        <v>296</v>
      </c>
      <c r="P120" s="68" t="s">
        <v>297</v>
      </c>
      <c r="Q120" s="84">
        <v>1</v>
      </c>
      <c r="R120" s="36" t="s">
        <v>276</v>
      </c>
    </row>
    <row r="121" spans="1:18" ht="15.75" customHeight="1" x14ac:dyDescent="0.25">
      <c r="A121" s="437" t="s">
        <v>301</v>
      </c>
      <c r="B121" s="321" t="s">
        <v>680</v>
      </c>
      <c r="C121" s="138" t="s">
        <v>75</v>
      </c>
      <c r="D121" s="96" t="s">
        <v>619</v>
      </c>
      <c r="E121" s="48"/>
      <c r="F121" s="150"/>
      <c r="G121" s="150"/>
      <c r="H121" s="150"/>
      <c r="I121" s="150"/>
      <c r="J121" s="150"/>
      <c r="K121" s="150"/>
      <c r="L121" s="49"/>
      <c r="M121" s="151" t="str">
        <f>IF(L121&gt;0,"*","")</f>
        <v/>
      </c>
      <c r="N121" s="51" t="str">
        <f t="shared" si="10"/>
        <v>0</v>
      </c>
      <c r="O121" s="67" t="s">
        <v>296</v>
      </c>
      <c r="P121" s="68" t="s">
        <v>297</v>
      </c>
      <c r="Q121" s="84">
        <v>1</v>
      </c>
      <c r="R121" s="36" t="s">
        <v>276</v>
      </c>
    </row>
    <row r="122" spans="1:18" ht="15.75" customHeight="1" x14ac:dyDescent="0.25">
      <c r="A122" s="437" t="s">
        <v>303</v>
      </c>
      <c r="B122" s="321" t="s">
        <v>681</v>
      </c>
      <c r="C122" s="138" t="s">
        <v>75</v>
      </c>
      <c r="D122" s="96" t="s">
        <v>619</v>
      </c>
      <c r="E122" s="48"/>
      <c r="F122" s="150"/>
      <c r="G122" s="150"/>
      <c r="H122" s="150"/>
      <c r="I122" s="150"/>
      <c r="J122" s="150"/>
      <c r="K122" s="150"/>
      <c r="L122" s="49"/>
      <c r="M122" s="151" t="str">
        <f>IF(L122&gt;0,"*","")</f>
        <v/>
      </c>
      <c r="N122" s="51" t="str">
        <f t="shared" si="10"/>
        <v>0</v>
      </c>
      <c r="O122" s="67" t="s">
        <v>296</v>
      </c>
      <c r="P122" s="68" t="s">
        <v>297</v>
      </c>
      <c r="Q122" s="84">
        <v>1</v>
      </c>
      <c r="R122" s="36" t="s">
        <v>276</v>
      </c>
    </row>
    <row r="123" spans="1:18" ht="15.75" customHeight="1" x14ac:dyDescent="0.25">
      <c r="A123" s="440" t="s">
        <v>305</v>
      </c>
      <c r="B123" s="322" t="s">
        <v>682</v>
      </c>
      <c r="C123" s="152" t="s">
        <v>75</v>
      </c>
      <c r="D123" s="153" t="s">
        <v>619</v>
      </c>
      <c r="E123" s="55"/>
      <c r="F123" s="154"/>
      <c r="G123" s="154"/>
      <c r="H123" s="154"/>
      <c r="I123" s="154"/>
      <c r="J123" s="154"/>
      <c r="K123" s="154"/>
      <c r="L123" s="56"/>
      <c r="M123" s="155" t="str">
        <f>IF(L123&gt;0,"*","")</f>
        <v/>
      </c>
      <c r="N123" s="58" t="str">
        <f t="shared" si="10"/>
        <v>0</v>
      </c>
      <c r="O123" s="59" t="s">
        <v>296</v>
      </c>
      <c r="P123" s="59" t="s">
        <v>297</v>
      </c>
      <c r="Q123" s="105">
        <v>1</v>
      </c>
      <c r="R123" s="36" t="s">
        <v>276</v>
      </c>
    </row>
    <row r="124" spans="1:18" ht="19.5" customHeight="1" x14ac:dyDescent="0.25">
      <c r="A124" s="439" t="s">
        <v>307</v>
      </c>
      <c r="B124" s="321" t="s">
        <v>683</v>
      </c>
      <c r="C124" s="162" t="s">
        <v>98</v>
      </c>
      <c r="D124" s="96">
        <v>66.7</v>
      </c>
      <c r="E124" s="106">
        <v>96</v>
      </c>
      <c r="F124" s="107"/>
      <c r="G124" s="107"/>
      <c r="H124" s="107"/>
      <c r="I124" s="107"/>
      <c r="J124" s="107"/>
      <c r="K124" s="107"/>
      <c r="L124" s="97">
        <f>IF(L125&gt;0,L126/L125*100,0)</f>
        <v>90</v>
      </c>
      <c r="M124" s="50">
        <f>IF(AND(E124&gt;0,E124&lt;&gt;"0"),L124/E124,0)</f>
        <v>0.9375</v>
      </c>
      <c r="N124" s="51">
        <f t="shared" si="10"/>
        <v>-0.875</v>
      </c>
      <c r="O124" s="225" t="s">
        <v>309</v>
      </c>
      <c r="P124" s="177" t="s">
        <v>310</v>
      </c>
      <c r="Q124" s="178">
        <v>2</v>
      </c>
      <c r="R124" s="36" t="s">
        <v>98</v>
      </c>
    </row>
    <row r="125" spans="1:18" ht="14.25" customHeight="1" x14ac:dyDescent="0.25">
      <c r="A125" s="437"/>
      <c r="B125" s="365" t="s">
        <v>311</v>
      </c>
      <c r="C125" s="90" t="s">
        <v>75</v>
      </c>
      <c r="D125" s="47" t="s">
        <v>431</v>
      </c>
      <c r="E125" s="91" t="s">
        <v>431</v>
      </c>
      <c r="F125" s="47" t="s">
        <v>431</v>
      </c>
      <c r="G125" s="47" t="s">
        <v>431</v>
      </c>
      <c r="H125" s="47" t="s">
        <v>431</v>
      </c>
      <c r="I125" s="47" t="s">
        <v>431</v>
      </c>
      <c r="J125" s="47" t="s">
        <v>431</v>
      </c>
      <c r="K125" s="47" t="s">
        <v>431</v>
      </c>
      <c r="L125" s="49">
        <v>10</v>
      </c>
      <c r="M125" s="50" t="s">
        <v>45</v>
      </c>
      <c r="N125" s="92" t="s">
        <v>45</v>
      </c>
      <c r="O125" s="780" t="s">
        <v>312</v>
      </c>
      <c r="P125" s="43"/>
      <c r="Q125" s="35" t="s">
        <v>47</v>
      </c>
      <c r="R125" s="36"/>
    </row>
    <row r="126" spans="1:18" ht="10.9" customHeight="1" x14ac:dyDescent="0.25">
      <c r="A126" s="437"/>
      <c r="B126" s="365" t="s">
        <v>313</v>
      </c>
      <c r="C126" s="90" t="s">
        <v>75</v>
      </c>
      <c r="D126" s="47" t="s">
        <v>431</v>
      </c>
      <c r="E126" s="91" t="s">
        <v>431</v>
      </c>
      <c r="F126" s="47" t="s">
        <v>431</v>
      </c>
      <c r="G126" s="47" t="s">
        <v>431</v>
      </c>
      <c r="H126" s="47" t="s">
        <v>431</v>
      </c>
      <c r="I126" s="47" t="s">
        <v>431</v>
      </c>
      <c r="J126" s="47" t="s">
        <v>431</v>
      </c>
      <c r="K126" s="47" t="s">
        <v>431</v>
      </c>
      <c r="L126" s="49">
        <v>9</v>
      </c>
      <c r="M126" s="50" t="s">
        <v>45</v>
      </c>
      <c r="N126" s="92" t="s">
        <v>45</v>
      </c>
      <c r="O126" s="781"/>
      <c r="P126" s="59"/>
      <c r="Q126" s="105" t="s">
        <v>47</v>
      </c>
      <c r="R126" s="36"/>
    </row>
    <row r="127" spans="1:18" ht="21" customHeight="1" x14ac:dyDescent="0.25">
      <c r="A127" s="437" t="s">
        <v>314</v>
      </c>
      <c r="B127" s="448" t="s">
        <v>684</v>
      </c>
      <c r="C127" s="162" t="s">
        <v>98</v>
      </c>
      <c r="D127" s="96">
        <v>66.7</v>
      </c>
      <c r="E127" s="106">
        <v>35</v>
      </c>
      <c r="F127" s="107"/>
      <c r="G127" s="107"/>
      <c r="H127" s="107"/>
      <c r="I127" s="107"/>
      <c r="J127" s="107"/>
      <c r="K127" s="107"/>
      <c r="L127" s="97">
        <f>IF(L126&gt;0,L128/L126*100,0)</f>
        <v>33.333333333333329</v>
      </c>
      <c r="M127" s="50">
        <f>IF(AND(E127&gt;0,E127&lt;&gt;"0"),L127/E127,0)</f>
        <v>0.95238095238095222</v>
      </c>
      <c r="N127" s="51">
        <f>IF(N$1&gt;0,(N$1-M127)/N$1,0)</f>
        <v>-0.90476190476190443</v>
      </c>
      <c r="O127" s="125" t="s">
        <v>316</v>
      </c>
      <c r="P127" s="177" t="s">
        <v>310</v>
      </c>
      <c r="Q127" s="178">
        <v>2</v>
      </c>
      <c r="R127" s="36" t="s">
        <v>98</v>
      </c>
    </row>
    <row r="128" spans="1:18" ht="14.25" customHeight="1" x14ac:dyDescent="0.25">
      <c r="A128" s="440"/>
      <c r="B128" s="379" t="s">
        <v>317</v>
      </c>
      <c r="C128" s="101" t="s">
        <v>75</v>
      </c>
      <c r="D128" s="54" t="s">
        <v>431</v>
      </c>
      <c r="E128" s="102" t="s">
        <v>431</v>
      </c>
      <c r="F128" s="54" t="s">
        <v>431</v>
      </c>
      <c r="G128" s="54" t="s">
        <v>431</v>
      </c>
      <c r="H128" s="54" t="s">
        <v>431</v>
      </c>
      <c r="I128" s="54" t="s">
        <v>431</v>
      </c>
      <c r="J128" s="54" t="s">
        <v>431</v>
      </c>
      <c r="K128" s="54" t="s">
        <v>431</v>
      </c>
      <c r="L128" s="56">
        <v>3</v>
      </c>
      <c r="M128" s="57" t="s">
        <v>45</v>
      </c>
      <c r="N128" s="103" t="s">
        <v>45</v>
      </c>
      <c r="O128" s="59" t="s">
        <v>318</v>
      </c>
      <c r="P128" s="43"/>
      <c r="Q128" s="35" t="s">
        <v>47</v>
      </c>
      <c r="R128" s="36"/>
    </row>
    <row r="129" spans="1:18" s="230" customFormat="1" ht="10.9" customHeight="1" x14ac:dyDescent="0.2">
      <c r="A129" s="441" t="s">
        <v>319</v>
      </c>
      <c r="B129" s="456" t="s">
        <v>685</v>
      </c>
      <c r="C129" s="496" t="s">
        <v>98</v>
      </c>
      <c r="D129" s="96" t="s">
        <v>619</v>
      </c>
      <c r="E129" s="106">
        <v>1.5</v>
      </c>
      <c r="F129" s="107"/>
      <c r="G129" s="107"/>
      <c r="H129" s="107"/>
      <c r="I129" s="107"/>
      <c r="J129" s="107"/>
      <c r="K129" s="107"/>
      <c r="L129" s="97">
        <f>IF(L130&gt;0,L131/L130*100,0)</f>
        <v>2</v>
      </c>
      <c r="M129" s="50">
        <f>IF(E129&gt;0,L129/E129,"*")</f>
        <v>1.333333333333333</v>
      </c>
      <c r="N129" s="51">
        <f>IF(N$1&gt;0,(N$1-M129)/N$1,0)</f>
        <v>-1.666666666666667</v>
      </c>
      <c r="O129" s="464" t="s">
        <v>321</v>
      </c>
      <c r="P129" s="477" t="s">
        <v>322</v>
      </c>
      <c r="Q129" s="84"/>
      <c r="R129" s="229" t="s">
        <v>98</v>
      </c>
    </row>
    <row r="130" spans="1:18" s="230" customFormat="1" ht="11.25" x14ac:dyDescent="0.2">
      <c r="A130" s="442"/>
      <c r="B130" s="497" t="s">
        <v>323</v>
      </c>
      <c r="C130" s="473" t="s">
        <v>75</v>
      </c>
      <c r="D130" s="47" t="s">
        <v>431</v>
      </c>
      <c r="E130" s="91" t="s">
        <v>431</v>
      </c>
      <c r="F130" s="47" t="s">
        <v>431</v>
      </c>
      <c r="G130" s="47" t="s">
        <v>431</v>
      </c>
      <c r="H130" s="47" t="s">
        <v>431</v>
      </c>
      <c r="I130" s="47" t="s">
        <v>431</v>
      </c>
      <c r="J130" s="47" t="s">
        <v>431</v>
      </c>
      <c r="K130" s="47" t="s">
        <v>431</v>
      </c>
      <c r="L130" s="49">
        <v>100</v>
      </c>
      <c r="M130" s="50" t="s">
        <v>45</v>
      </c>
      <c r="N130" s="92" t="s">
        <v>45</v>
      </c>
      <c r="O130" s="464" t="s">
        <v>324</v>
      </c>
      <c r="P130" s="43"/>
      <c r="Q130" s="35" t="s">
        <v>47</v>
      </c>
      <c r="R130" s="229"/>
    </row>
    <row r="131" spans="1:18" s="230" customFormat="1" ht="10.9" customHeight="1" x14ac:dyDescent="0.2">
      <c r="A131" s="442"/>
      <c r="B131" s="498" t="s">
        <v>325</v>
      </c>
      <c r="C131" s="473" t="s">
        <v>75</v>
      </c>
      <c r="D131" s="47" t="s">
        <v>431</v>
      </c>
      <c r="E131" s="91" t="s">
        <v>431</v>
      </c>
      <c r="F131" s="47" t="s">
        <v>431</v>
      </c>
      <c r="G131" s="47" t="s">
        <v>431</v>
      </c>
      <c r="H131" s="47" t="s">
        <v>431</v>
      </c>
      <c r="I131" s="47" t="s">
        <v>431</v>
      </c>
      <c r="J131" s="47" t="s">
        <v>431</v>
      </c>
      <c r="K131" s="47" t="s">
        <v>431</v>
      </c>
      <c r="L131" s="49">
        <v>2</v>
      </c>
      <c r="M131" s="50" t="s">
        <v>45</v>
      </c>
      <c r="N131" s="92" t="s">
        <v>45</v>
      </c>
      <c r="O131" s="464" t="s">
        <v>326</v>
      </c>
      <c r="P131" s="59"/>
      <c r="Q131" s="105" t="s">
        <v>47</v>
      </c>
      <c r="R131" s="229"/>
    </row>
    <row r="132" spans="1:18" s="230" customFormat="1" ht="15" customHeight="1" x14ac:dyDescent="0.2">
      <c r="A132" s="442" t="s">
        <v>327</v>
      </c>
      <c r="B132" s="499" t="s">
        <v>686</v>
      </c>
      <c r="C132" s="496" t="s">
        <v>98</v>
      </c>
      <c r="D132" s="96" t="s">
        <v>619</v>
      </c>
      <c r="E132" s="106">
        <v>20</v>
      </c>
      <c r="F132" s="107"/>
      <c r="G132" s="107"/>
      <c r="H132" s="107"/>
      <c r="I132" s="107"/>
      <c r="J132" s="107"/>
      <c r="K132" s="107"/>
      <c r="L132" s="97">
        <f>IF(L133&gt;0,L134/L133*100,0)</f>
        <v>10</v>
      </c>
      <c r="M132" s="50">
        <f>IF(E132&gt;0,L132/E132,"*")</f>
        <v>0.5</v>
      </c>
      <c r="N132" s="51">
        <f>IF(N$1&gt;0,(N$1-M132)/N$1,0)</f>
        <v>0</v>
      </c>
      <c r="O132" s="460" t="s">
        <v>329</v>
      </c>
      <c r="P132" s="477" t="s">
        <v>330</v>
      </c>
      <c r="Q132" s="84"/>
      <c r="R132" s="229" t="s">
        <v>98</v>
      </c>
    </row>
    <row r="133" spans="1:18" s="230" customFormat="1" ht="11.25" x14ac:dyDescent="0.2">
      <c r="A133" s="442"/>
      <c r="B133" s="492" t="s">
        <v>331</v>
      </c>
      <c r="C133" s="473" t="s">
        <v>75</v>
      </c>
      <c r="D133" s="47" t="s">
        <v>431</v>
      </c>
      <c r="E133" s="91" t="s">
        <v>431</v>
      </c>
      <c r="F133" s="47" t="s">
        <v>431</v>
      </c>
      <c r="G133" s="47" t="s">
        <v>431</v>
      </c>
      <c r="H133" s="47" t="s">
        <v>431</v>
      </c>
      <c r="I133" s="47" t="s">
        <v>431</v>
      </c>
      <c r="J133" s="47" t="s">
        <v>431</v>
      </c>
      <c r="K133" s="47" t="s">
        <v>431</v>
      </c>
      <c r="L133" s="49">
        <v>50</v>
      </c>
      <c r="M133" s="50" t="s">
        <v>45</v>
      </c>
      <c r="N133" s="92" t="s">
        <v>45</v>
      </c>
      <c r="O133" s="464" t="s">
        <v>332</v>
      </c>
      <c r="P133" s="43"/>
      <c r="Q133" s="35" t="s">
        <v>47</v>
      </c>
      <c r="R133" s="229"/>
    </row>
    <row r="134" spans="1:18" s="230" customFormat="1" ht="10.9" customHeight="1" x14ac:dyDescent="0.2">
      <c r="A134" s="443"/>
      <c r="B134" s="500" t="s">
        <v>325</v>
      </c>
      <c r="C134" s="475" t="s">
        <v>75</v>
      </c>
      <c r="D134" s="54" t="s">
        <v>431</v>
      </c>
      <c r="E134" s="102" t="s">
        <v>431</v>
      </c>
      <c r="F134" s="54" t="s">
        <v>431</v>
      </c>
      <c r="G134" s="54" t="s">
        <v>431</v>
      </c>
      <c r="H134" s="54" t="s">
        <v>431</v>
      </c>
      <c r="I134" s="54" t="s">
        <v>431</v>
      </c>
      <c r="J134" s="54" t="s">
        <v>431</v>
      </c>
      <c r="K134" s="54" t="s">
        <v>431</v>
      </c>
      <c r="L134" s="56">
        <v>5</v>
      </c>
      <c r="M134" s="57" t="s">
        <v>45</v>
      </c>
      <c r="N134" s="103" t="s">
        <v>45</v>
      </c>
      <c r="O134" s="234" t="s">
        <v>333</v>
      </c>
      <c r="P134" s="59"/>
      <c r="Q134" s="105" t="s">
        <v>47</v>
      </c>
      <c r="R134" s="229"/>
    </row>
    <row r="135" spans="1:18" s="230" customFormat="1" ht="18" customHeight="1" x14ac:dyDescent="0.2">
      <c r="A135" s="441" t="s">
        <v>334</v>
      </c>
      <c r="B135" s="467" t="s">
        <v>687</v>
      </c>
      <c r="C135" s="480" t="s">
        <v>75</v>
      </c>
      <c r="D135" s="85">
        <v>7.8512396694214877</v>
      </c>
      <c r="E135" s="120">
        <v>25</v>
      </c>
      <c r="F135" s="121"/>
      <c r="G135" s="121"/>
      <c r="H135" s="121"/>
      <c r="I135" s="121"/>
      <c r="J135" s="121"/>
      <c r="K135" s="121"/>
      <c r="L135" s="553">
        <v>2</v>
      </c>
      <c r="M135" s="65">
        <f>IF(AND(E135&gt;0,E135&lt;&gt;"0"),L135/E135,0)</f>
        <v>0.08</v>
      </c>
      <c r="N135" s="66">
        <f>IF(N$1&gt;0,(N$1-M135)/N$1,0)</f>
        <v>0.84</v>
      </c>
      <c r="O135" s="485" t="s">
        <v>336</v>
      </c>
      <c r="P135" s="477" t="s">
        <v>330</v>
      </c>
      <c r="Q135" s="84"/>
      <c r="R135" s="229" t="s">
        <v>337</v>
      </c>
    </row>
    <row r="136" spans="1:18" s="230" customFormat="1" ht="18" customHeight="1" x14ac:dyDescent="0.2">
      <c r="A136" s="442" t="s">
        <v>343</v>
      </c>
      <c r="B136" s="456" t="s">
        <v>688</v>
      </c>
      <c r="C136" s="480" t="s">
        <v>75</v>
      </c>
      <c r="D136" s="96">
        <v>7.0247933884297522</v>
      </c>
      <c r="E136" s="123">
        <v>8</v>
      </c>
      <c r="F136" s="124"/>
      <c r="G136" s="124"/>
      <c r="H136" s="124"/>
      <c r="I136" s="124"/>
      <c r="J136" s="124"/>
      <c r="K136" s="124"/>
      <c r="L136" s="553">
        <v>7</v>
      </c>
      <c r="M136" s="50">
        <f>IF(AND(E136&gt;0,E136&lt;&gt;"0"),L136/E136,0)</f>
        <v>0.875</v>
      </c>
      <c r="N136" s="51">
        <f>IF(N$1&gt;0,(N$1-M136)/N$1,0)</f>
        <v>-0.75</v>
      </c>
      <c r="O136" s="464" t="s">
        <v>345</v>
      </c>
      <c r="P136" s="477" t="s">
        <v>330</v>
      </c>
      <c r="Q136" s="84"/>
      <c r="R136" s="229" t="s">
        <v>337</v>
      </c>
    </row>
    <row r="137" spans="1:18" s="230" customFormat="1" ht="10.9" customHeight="1" x14ac:dyDescent="0.2">
      <c r="A137" s="443"/>
      <c r="B137" s="501" t="s">
        <v>338</v>
      </c>
      <c r="C137" s="475" t="s">
        <v>75</v>
      </c>
      <c r="D137" s="54" t="s">
        <v>431</v>
      </c>
      <c r="E137" s="102" t="s">
        <v>431</v>
      </c>
      <c r="F137" s="54" t="s">
        <v>431</v>
      </c>
      <c r="G137" s="54" t="s">
        <v>431</v>
      </c>
      <c r="H137" s="54" t="s">
        <v>431</v>
      </c>
      <c r="I137" s="54" t="s">
        <v>431</v>
      </c>
      <c r="J137" s="54" t="s">
        <v>431</v>
      </c>
      <c r="K137" s="54" t="s">
        <v>431</v>
      </c>
      <c r="L137" s="554">
        <v>10</v>
      </c>
      <c r="M137" s="57" t="s">
        <v>45</v>
      </c>
      <c r="N137" s="103" t="s">
        <v>45</v>
      </c>
      <c r="O137" s="476" t="s">
        <v>339</v>
      </c>
      <c r="P137" s="43"/>
      <c r="Q137" s="35" t="s">
        <v>47</v>
      </c>
      <c r="R137" s="229"/>
    </row>
    <row r="138" spans="1:18" s="230" customFormat="1" ht="25.9" customHeight="1" x14ac:dyDescent="0.2">
      <c r="A138" s="441" t="s">
        <v>349</v>
      </c>
      <c r="B138" s="467" t="s">
        <v>689</v>
      </c>
      <c r="C138" s="487" t="s">
        <v>352</v>
      </c>
      <c r="D138" s="85">
        <v>7.8838174273858916</v>
      </c>
      <c r="E138" s="86"/>
      <c r="F138" s="87"/>
      <c r="G138" s="87"/>
      <c r="H138" s="87"/>
      <c r="I138" s="87"/>
      <c r="J138" s="87"/>
      <c r="K138" s="87"/>
      <c r="L138" s="88">
        <f>IF(L$139&gt;0,L140/L$139*100,0)</f>
        <v>0</v>
      </c>
      <c r="M138" s="65">
        <f>IF(AND(E138&gt;0,E138&lt;&gt;"0"),L138/E138,0)</f>
        <v>0</v>
      </c>
      <c r="N138" s="66">
        <f>IF(N$1&gt;0,(N$1-M138)/N$1,0)</f>
        <v>1</v>
      </c>
      <c r="O138" s="485" t="s">
        <v>355</v>
      </c>
      <c r="P138" s="477" t="s">
        <v>330</v>
      </c>
      <c r="Q138" s="35"/>
      <c r="R138" s="229" t="s">
        <v>352</v>
      </c>
    </row>
    <row r="139" spans="1:18" s="230" customFormat="1" ht="11.25" x14ac:dyDescent="0.2">
      <c r="A139" s="442"/>
      <c r="B139" s="492" t="s">
        <v>353</v>
      </c>
      <c r="C139" s="496" t="s">
        <v>75</v>
      </c>
      <c r="D139" s="47" t="s">
        <v>431</v>
      </c>
      <c r="E139" s="91" t="s">
        <v>431</v>
      </c>
      <c r="F139" s="47" t="s">
        <v>431</v>
      </c>
      <c r="G139" s="47" t="s">
        <v>431</v>
      </c>
      <c r="H139" s="47" t="s">
        <v>431</v>
      </c>
      <c r="I139" s="47" t="s">
        <v>431</v>
      </c>
      <c r="J139" s="47" t="s">
        <v>431</v>
      </c>
      <c r="K139" s="47" t="s">
        <v>431</v>
      </c>
      <c r="L139" s="49"/>
      <c r="M139" s="50" t="s">
        <v>45</v>
      </c>
      <c r="N139" s="92" t="s">
        <v>45</v>
      </c>
      <c r="O139" s="464" t="s">
        <v>354</v>
      </c>
      <c r="P139" s="43"/>
      <c r="Q139" s="35" t="s">
        <v>47</v>
      </c>
      <c r="R139" s="229"/>
    </row>
    <row r="140" spans="1:18" s="230" customFormat="1" ht="11.25" x14ac:dyDescent="0.2">
      <c r="A140" s="442"/>
      <c r="B140" s="492" t="s">
        <v>690</v>
      </c>
      <c r="C140" s="473" t="s">
        <v>75</v>
      </c>
      <c r="D140" s="47" t="s">
        <v>431</v>
      </c>
      <c r="E140" s="91" t="s">
        <v>431</v>
      </c>
      <c r="F140" s="47" t="s">
        <v>431</v>
      </c>
      <c r="G140" s="47" t="s">
        <v>431</v>
      </c>
      <c r="H140" s="47" t="s">
        <v>431</v>
      </c>
      <c r="I140" s="47" t="s">
        <v>431</v>
      </c>
      <c r="J140" s="47" t="s">
        <v>431</v>
      </c>
      <c r="K140" s="47" t="s">
        <v>431</v>
      </c>
      <c r="L140" s="49"/>
      <c r="M140" s="50" t="s">
        <v>45</v>
      </c>
      <c r="N140" s="92" t="s">
        <v>45</v>
      </c>
      <c r="O140" s="464" t="s">
        <v>351</v>
      </c>
      <c r="P140" s="43"/>
      <c r="Q140" s="35" t="s">
        <v>47</v>
      </c>
      <c r="R140" s="229"/>
    </row>
    <row r="141" spans="1:18" s="230" customFormat="1" ht="25.15" customHeight="1" x14ac:dyDescent="0.2">
      <c r="A141" s="442" t="s">
        <v>356</v>
      </c>
      <c r="B141" s="456" t="s">
        <v>691</v>
      </c>
      <c r="C141" s="496" t="s">
        <v>352</v>
      </c>
      <c r="D141" s="96">
        <v>7.0539419087136928</v>
      </c>
      <c r="E141" s="106"/>
      <c r="F141" s="107"/>
      <c r="G141" s="107"/>
      <c r="H141" s="107"/>
      <c r="I141" s="107"/>
      <c r="J141" s="107"/>
      <c r="K141" s="107"/>
      <c r="L141" s="97">
        <f>IF(L$139&gt;0,L142/L$139*100,0)</f>
        <v>0</v>
      </c>
      <c r="M141" s="50">
        <f>IF(AND(E141&gt;0,E141&lt;&gt;"0"),L141/E141,0)</f>
        <v>0</v>
      </c>
      <c r="N141" s="51">
        <f>IF(N$1&gt;0,(N$1-M141)/N$1,0)</f>
        <v>1</v>
      </c>
      <c r="O141" s="464" t="s">
        <v>359</v>
      </c>
      <c r="P141" s="477" t="s">
        <v>330</v>
      </c>
      <c r="Q141" s="35"/>
      <c r="R141" s="229" t="s">
        <v>352</v>
      </c>
    </row>
    <row r="142" spans="1:18" s="230" customFormat="1" ht="10.9" customHeight="1" x14ac:dyDescent="0.2">
      <c r="A142" s="443"/>
      <c r="B142" s="501" t="s">
        <v>692</v>
      </c>
      <c r="C142" s="475" t="s">
        <v>75</v>
      </c>
      <c r="D142" s="54" t="s">
        <v>431</v>
      </c>
      <c r="E142" s="102" t="s">
        <v>431</v>
      </c>
      <c r="F142" s="54" t="s">
        <v>431</v>
      </c>
      <c r="G142" s="54" t="s">
        <v>431</v>
      </c>
      <c r="H142" s="54" t="s">
        <v>431</v>
      </c>
      <c r="I142" s="54" t="s">
        <v>431</v>
      </c>
      <c r="J142" s="54" t="s">
        <v>431</v>
      </c>
      <c r="K142" s="54" t="s">
        <v>431</v>
      </c>
      <c r="L142" s="56"/>
      <c r="M142" s="57" t="s">
        <v>45</v>
      </c>
      <c r="N142" s="103" t="s">
        <v>45</v>
      </c>
      <c r="O142" s="476" t="s">
        <v>358</v>
      </c>
      <c r="P142" s="59"/>
      <c r="Q142" s="105" t="s">
        <v>47</v>
      </c>
      <c r="R142" s="229"/>
    </row>
    <row r="143" spans="1:18" ht="21" customHeight="1" x14ac:dyDescent="0.25">
      <c r="A143" s="439" t="s">
        <v>360</v>
      </c>
      <c r="B143" s="467" t="s">
        <v>693</v>
      </c>
      <c r="C143" s="487" t="s">
        <v>98</v>
      </c>
      <c r="D143" s="85">
        <v>50</v>
      </c>
      <c r="E143" s="86"/>
      <c r="F143" s="87"/>
      <c r="G143" s="87"/>
      <c r="H143" s="87"/>
      <c r="I143" s="87"/>
      <c r="J143" s="87"/>
      <c r="K143" s="87"/>
      <c r="L143" s="88">
        <f>IF(L144&gt;0,L145/L144*100,0)</f>
        <v>0</v>
      </c>
      <c r="M143" s="65">
        <f>IF(AND(E143&gt;0,E143&lt;&gt;"0"),L143/E143,0)</f>
        <v>0</v>
      </c>
      <c r="N143" s="66">
        <f>IF(N$1&gt;0,(N$1-M143)/N$1,0)</f>
        <v>1</v>
      </c>
      <c r="O143" s="485" t="s">
        <v>362</v>
      </c>
      <c r="P143" s="477" t="s">
        <v>363</v>
      </c>
      <c r="Q143" s="84"/>
      <c r="R143" s="36" t="s">
        <v>98</v>
      </c>
    </row>
    <row r="144" spans="1:18" x14ac:dyDescent="0.25">
      <c r="A144" s="437"/>
      <c r="B144" s="479" t="s">
        <v>364</v>
      </c>
      <c r="C144" s="473" t="s">
        <v>75</v>
      </c>
      <c r="D144" s="47" t="s">
        <v>431</v>
      </c>
      <c r="E144" s="91" t="s">
        <v>431</v>
      </c>
      <c r="F144" s="47" t="s">
        <v>431</v>
      </c>
      <c r="G144" s="47" t="s">
        <v>431</v>
      </c>
      <c r="H144" s="47" t="s">
        <v>431</v>
      </c>
      <c r="I144" s="47" t="s">
        <v>431</v>
      </c>
      <c r="J144" s="47" t="s">
        <v>431</v>
      </c>
      <c r="K144" s="47" t="s">
        <v>431</v>
      </c>
      <c r="L144" s="49"/>
      <c r="M144" s="50" t="s">
        <v>45</v>
      </c>
      <c r="N144" s="92" t="s">
        <v>45</v>
      </c>
      <c r="O144" s="464" t="s">
        <v>365</v>
      </c>
      <c r="P144" s="43"/>
      <c r="Q144" s="35" t="s">
        <v>47</v>
      </c>
      <c r="R144" s="36"/>
    </row>
    <row r="145" spans="1:18" x14ac:dyDescent="0.25">
      <c r="A145" s="437"/>
      <c r="B145" s="502" t="s">
        <v>366</v>
      </c>
      <c r="C145" s="473" t="s">
        <v>75</v>
      </c>
      <c r="D145" s="47" t="s">
        <v>431</v>
      </c>
      <c r="E145" s="91" t="s">
        <v>431</v>
      </c>
      <c r="F145" s="47" t="s">
        <v>431</v>
      </c>
      <c r="G145" s="47" t="s">
        <v>431</v>
      </c>
      <c r="H145" s="47" t="s">
        <v>431</v>
      </c>
      <c r="I145" s="47" t="s">
        <v>431</v>
      </c>
      <c r="J145" s="47" t="s">
        <v>431</v>
      </c>
      <c r="K145" s="47" t="s">
        <v>431</v>
      </c>
      <c r="L145" s="49"/>
      <c r="M145" s="50" t="s">
        <v>45</v>
      </c>
      <c r="N145" s="92" t="s">
        <v>45</v>
      </c>
      <c r="O145" s="464" t="s">
        <v>367</v>
      </c>
      <c r="P145" s="43"/>
      <c r="Q145" s="35" t="s">
        <v>47</v>
      </c>
      <c r="R145" s="36"/>
    </row>
    <row r="146" spans="1:18" ht="19.149999999999999" customHeight="1" x14ac:dyDescent="0.25">
      <c r="A146" s="437" t="s">
        <v>368</v>
      </c>
      <c r="B146" s="456" t="s">
        <v>694</v>
      </c>
      <c r="C146" s="496" t="s">
        <v>98</v>
      </c>
      <c r="D146" s="96">
        <v>50</v>
      </c>
      <c r="E146" s="106"/>
      <c r="F146" s="107"/>
      <c r="G146" s="107"/>
      <c r="H146" s="107"/>
      <c r="I146" s="107"/>
      <c r="J146" s="107"/>
      <c r="K146" s="107"/>
      <c r="L146" s="97">
        <f>IF(L147&gt;0,L148/L147*100,0)</f>
        <v>0</v>
      </c>
      <c r="M146" s="50">
        <f>IF(AND(E146&gt;0,E146&lt;&gt;"0"),L146/E146,0)</f>
        <v>0</v>
      </c>
      <c r="N146" s="51">
        <f>IF(N$1&gt;0,(N$1-M146)/N$1,0)</f>
        <v>1</v>
      </c>
      <c r="O146" s="464" t="s">
        <v>370</v>
      </c>
      <c r="P146" s="477" t="s">
        <v>363</v>
      </c>
      <c r="Q146" s="84"/>
      <c r="R146" s="36" t="s">
        <v>98</v>
      </c>
    </row>
    <row r="147" spans="1:18" x14ac:dyDescent="0.25">
      <c r="A147" s="437"/>
      <c r="B147" s="479" t="s">
        <v>371</v>
      </c>
      <c r="C147" s="473" t="s">
        <v>75</v>
      </c>
      <c r="D147" s="47" t="s">
        <v>431</v>
      </c>
      <c r="E147" s="91" t="s">
        <v>431</v>
      </c>
      <c r="F147" s="47" t="s">
        <v>431</v>
      </c>
      <c r="G147" s="47" t="s">
        <v>431</v>
      </c>
      <c r="H147" s="47" t="s">
        <v>431</v>
      </c>
      <c r="I147" s="47" t="s">
        <v>431</v>
      </c>
      <c r="J147" s="47" t="s">
        <v>431</v>
      </c>
      <c r="K147" s="47" t="s">
        <v>431</v>
      </c>
      <c r="L147" s="49"/>
      <c r="M147" s="50" t="s">
        <v>45</v>
      </c>
      <c r="N147" s="92" t="s">
        <v>45</v>
      </c>
      <c r="O147" s="464" t="s">
        <v>372</v>
      </c>
      <c r="P147" s="43"/>
      <c r="Q147" s="35" t="s">
        <v>47</v>
      </c>
      <c r="R147" s="36"/>
    </row>
    <row r="148" spans="1:18" x14ac:dyDescent="0.25">
      <c r="A148" s="437"/>
      <c r="B148" s="479" t="s">
        <v>373</v>
      </c>
      <c r="C148" s="473" t="s">
        <v>75</v>
      </c>
      <c r="D148" s="47" t="s">
        <v>431</v>
      </c>
      <c r="E148" s="91" t="s">
        <v>431</v>
      </c>
      <c r="F148" s="47" t="s">
        <v>431</v>
      </c>
      <c r="G148" s="47" t="s">
        <v>431</v>
      </c>
      <c r="H148" s="47" t="s">
        <v>431</v>
      </c>
      <c r="I148" s="47" t="s">
        <v>431</v>
      </c>
      <c r="J148" s="47" t="s">
        <v>431</v>
      </c>
      <c r="K148" s="47" t="s">
        <v>431</v>
      </c>
      <c r="L148" s="49"/>
      <c r="M148" s="50" t="s">
        <v>45</v>
      </c>
      <c r="N148" s="92" t="s">
        <v>45</v>
      </c>
      <c r="O148" s="464" t="s">
        <v>374</v>
      </c>
      <c r="P148" s="43"/>
      <c r="Q148" s="35" t="s">
        <v>47</v>
      </c>
      <c r="R148" s="36"/>
    </row>
    <row r="149" spans="1:18" ht="20.45" customHeight="1" x14ac:dyDescent="0.25">
      <c r="A149" s="437" t="s">
        <v>375</v>
      </c>
      <c r="B149" s="456" t="s">
        <v>695</v>
      </c>
      <c r="C149" s="496" t="s">
        <v>98</v>
      </c>
      <c r="D149" s="96">
        <v>55.4</v>
      </c>
      <c r="E149" s="106"/>
      <c r="F149" s="107"/>
      <c r="G149" s="107"/>
      <c r="H149" s="107"/>
      <c r="I149" s="107"/>
      <c r="J149" s="107"/>
      <c r="K149" s="107"/>
      <c r="L149" s="97">
        <f>IF(L150&gt;0,L151/L150*100,0)</f>
        <v>0</v>
      </c>
      <c r="M149" s="50">
        <f>IF(AND(E149&gt;0,E149&lt;&gt;"0"),L149/E149,0)</f>
        <v>0</v>
      </c>
      <c r="N149" s="51">
        <f>IF(N$1&gt;0,(N$1-M149)/N$1,0)</f>
        <v>1</v>
      </c>
      <c r="O149" s="464" t="s">
        <v>377</v>
      </c>
      <c r="P149" s="477" t="s">
        <v>363</v>
      </c>
      <c r="Q149" s="84"/>
      <c r="R149" s="36" t="s">
        <v>98</v>
      </c>
    </row>
    <row r="150" spans="1:18" x14ac:dyDescent="0.25">
      <c r="A150" s="437"/>
      <c r="B150" s="479" t="s">
        <v>378</v>
      </c>
      <c r="C150" s="473" t="s">
        <v>747</v>
      </c>
      <c r="D150" s="47" t="s">
        <v>431</v>
      </c>
      <c r="E150" s="91" t="s">
        <v>431</v>
      </c>
      <c r="F150" s="47" t="s">
        <v>431</v>
      </c>
      <c r="G150" s="47" t="s">
        <v>431</v>
      </c>
      <c r="H150" s="47" t="s">
        <v>431</v>
      </c>
      <c r="I150" s="47" t="s">
        <v>431</v>
      </c>
      <c r="J150" s="47" t="s">
        <v>431</v>
      </c>
      <c r="K150" s="47" t="s">
        <v>431</v>
      </c>
      <c r="L150" s="49"/>
      <c r="M150" s="50" t="s">
        <v>45</v>
      </c>
      <c r="N150" s="92" t="s">
        <v>45</v>
      </c>
      <c r="O150" s="464" t="s">
        <v>379</v>
      </c>
      <c r="P150" s="43"/>
      <c r="Q150" s="35" t="s">
        <v>47</v>
      </c>
      <c r="R150" s="36"/>
    </row>
    <row r="151" spans="1:18" ht="10.9" customHeight="1" x14ac:dyDescent="0.25">
      <c r="A151" s="440"/>
      <c r="B151" s="503" t="s">
        <v>380</v>
      </c>
      <c r="C151" s="475" t="s">
        <v>747</v>
      </c>
      <c r="D151" s="54" t="s">
        <v>431</v>
      </c>
      <c r="E151" s="102" t="s">
        <v>431</v>
      </c>
      <c r="F151" s="54" t="s">
        <v>431</v>
      </c>
      <c r="G151" s="54" t="s">
        <v>431</v>
      </c>
      <c r="H151" s="54" t="s">
        <v>431</v>
      </c>
      <c r="I151" s="54" t="s">
        <v>431</v>
      </c>
      <c r="J151" s="54" t="s">
        <v>431</v>
      </c>
      <c r="K151" s="54" t="s">
        <v>431</v>
      </c>
      <c r="L151" s="56"/>
      <c r="M151" s="57" t="s">
        <v>45</v>
      </c>
      <c r="N151" s="103" t="s">
        <v>45</v>
      </c>
      <c r="O151" s="476" t="s">
        <v>381</v>
      </c>
      <c r="P151" s="59"/>
      <c r="Q151" s="105" t="s">
        <v>47</v>
      </c>
      <c r="R151" s="36"/>
    </row>
    <row r="152" spans="1:18" ht="22.5" customHeight="1" x14ac:dyDescent="0.25">
      <c r="A152" s="439" t="s">
        <v>382</v>
      </c>
      <c r="B152" s="467" t="s">
        <v>696</v>
      </c>
      <c r="C152" s="506" t="s">
        <v>98</v>
      </c>
      <c r="D152" s="85">
        <v>9</v>
      </c>
      <c r="E152" s="86">
        <v>10</v>
      </c>
      <c r="F152" s="87"/>
      <c r="G152" s="87"/>
      <c r="H152" s="87"/>
      <c r="I152" s="87"/>
      <c r="J152" s="87"/>
      <c r="K152" s="87"/>
      <c r="L152" s="249">
        <f>IF(L153&gt;0,L154/L153*100,0)</f>
        <v>10</v>
      </c>
      <c r="M152" s="65">
        <f>IF(AND(E152&gt;0,E152&lt;&gt;"0"),L152/E152,0)</f>
        <v>1</v>
      </c>
      <c r="N152" s="66">
        <f>IF(N$1&gt;0,(N$1-M152)/N$1,0)</f>
        <v>-1</v>
      </c>
      <c r="O152" s="507" t="s">
        <v>384</v>
      </c>
      <c r="P152" s="504" t="s">
        <v>42</v>
      </c>
      <c r="Q152" s="35">
        <v>2</v>
      </c>
      <c r="R152" s="36" t="s">
        <v>98</v>
      </c>
    </row>
    <row r="153" spans="1:18" x14ac:dyDescent="0.25">
      <c r="A153" s="437"/>
      <c r="B153" s="478" t="s">
        <v>385</v>
      </c>
      <c r="C153" s="473" t="s">
        <v>75</v>
      </c>
      <c r="D153" s="47" t="s">
        <v>431</v>
      </c>
      <c r="E153" s="91" t="s">
        <v>431</v>
      </c>
      <c r="F153" s="47" t="s">
        <v>431</v>
      </c>
      <c r="G153" s="47" t="s">
        <v>431</v>
      </c>
      <c r="H153" s="47" t="s">
        <v>431</v>
      </c>
      <c r="I153" s="47" t="s">
        <v>431</v>
      </c>
      <c r="J153" s="47" t="s">
        <v>431</v>
      </c>
      <c r="K153" s="47" t="s">
        <v>431</v>
      </c>
      <c r="L153" s="49">
        <v>10</v>
      </c>
      <c r="M153" s="50" t="s">
        <v>45</v>
      </c>
      <c r="N153" s="92" t="s">
        <v>45</v>
      </c>
      <c r="O153" s="464" t="s">
        <v>386</v>
      </c>
      <c r="P153" s="43"/>
      <c r="Q153" s="35" t="s">
        <v>47</v>
      </c>
      <c r="R153" s="36"/>
    </row>
    <row r="154" spans="1:18" ht="10.9" customHeight="1" x14ac:dyDescent="0.25">
      <c r="A154" s="440"/>
      <c r="B154" s="505" t="s">
        <v>387</v>
      </c>
      <c r="C154" s="475" t="s">
        <v>75</v>
      </c>
      <c r="D154" s="54" t="s">
        <v>431</v>
      </c>
      <c r="E154" s="102" t="s">
        <v>431</v>
      </c>
      <c r="F154" s="54" t="s">
        <v>431</v>
      </c>
      <c r="G154" s="54" t="s">
        <v>431</v>
      </c>
      <c r="H154" s="54" t="s">
        <v>431</v>
      </c>
      <c r="I154" s="54" t="s">
        <v>431</v>
      </c>
      <c r="J154" s="54" t="s">
        <v>431</v>
      </c>
      <c r="K154" s="54" t="s">
        <v>431</v>
      </c>
      <c r="L154" s="56">
        <v>1</v>
      </c>
      <c r="M154" s="57" t="s">
        <v>45</v>
      </c>
      <c r="N154" s="103" t="s">
        <v>45</v>
      </c>
      <c r="O154" s="476" t="s">
        <v>388</v>
      </c>
      <c r="P154" s="75"/>
      <c r="Q154" s="105" t="s">
        <v>47</v>
      </c>
      <c r="R154" s="36"/>
    </row>
    <row r="155" spans="1:18" ht="10.9" customHeight="1" x14ac:dyDescent="0.25">
      <c r="A155" s="439" t="s">
        <v>389</v>
      </c>
      <c r="B155" s="467" t="s">
        <v>697</v>
      </c>
      <c r="C155" s="487" t="s">
        <v>98</v>
      </c>
      <c r="D155" s="156">
        <v>1.06</v>
      </c>
      <c r="E155" s="157">
        <v>4</v>
      </c>
      <c r="F155" s="158"/>
      <c r="G155" s="158"/>
      <c r="H155" s="158"/>
      <c r="I155" s="158"/>
      <c r="J155" s="158"/>
      <c r="K155" s="158"/>
      <c r="L155" s="159">
        <f>IF(L156&gt;0,L157/L156*100,0)</f>
        <v>2</v>
      </c>
      <c r="M155" s="65">
        <f>IF(AND(E155&gt;0,E155&lt;&gt;"0"),L155/E155,0)</f>
        <v>0.5</v>
      </c>
      <c r="N155" s="66">
        <f>IF(N$1&gt;0,(N$1-M155)/N$1,0)</f>
        <v>0</v>
      </c>
      <c r="O155" s="450" t="s">
        <v>391</v>
      </c>
      <c r="P155" s="477" t="s">
        <v>42</v>
      </c>
      <c r="Q155" s="84"/>
      <c r="R155" s="36" t="s">
        <v>98</v>
      </c>
    </row>
    <row r="156" spans="1:18" x14ac:dyDescent="0.25">
      <c r="A156" s="437"/>
      <c r="B156" s="478" t="s">
        <v>392</v>
      </c>
      <c r="C156" s="473" t="s">
        <v>75</v>
      </c>
      <c r="D156" s="47" t="s">
        <v>431</v>
      </c>
      <c r="E156" s="91" t="s">
        <v>431</v>
      </c>
      <c r="F156" s="47" t="s">
        <v>431</v>
      </c>
      <c r="G156" s="47" t="s">
        <v>431</v>
      </c>
      <c r="H156" s="47" t="s">
        <v>431</v>
      </c>
      <c r="I156" s="47" t="s">
        <v>431</v>
      </c>
      <c r="J156" s="47" t="s">
        <v>431</v>
      </c>
      <c r="K156" s="47" t="s">
        <v>431</v>
      </c>
      <c r="L156" s="49">
        <v>100</v>
      </c>
      <c r="M156" s="50" t="s">
        <v>45</v>
      </c>
      <c r="N156" s="92" t="s">
        <v>45</v>
      </c>
      <c r="O156" s="464" t="s">
        <v>393</v>
      </c>
      <c r="P156" s="42"/>
      <c r="Q156" s="35" t="s">
        <v>47</v>
      </c>
      <c r="R156" s="36"/>
    </row>
    <row r="157" spans="1:18" x14ac:dyDescent="0.25">
      <c r="A157" s="437"/>
      <c r="B157" s="478" t="s">
        <v>394</v>
      </c>
      <c r="C157" s="473" t="s">
        <v>75</v>
      </c>
      <c r="D157" s="47" t="s">
        <v>431</v>
      </c>
      <c r="E157" s="91" t="s">
        <v>431</v>
      </c>
      <c r="F157" s="47" t="s">
        <v>431</v>
      </c>
      <c r="G157" s="47" t="s">
        <v>431</v>
      </c>
      <c r="H157" s="47" t="s">
        <v>431</v>
      </c>
      <c r="I157" s="47" t="s">
        <v>431</v>
      </c>
      <c r="J157" s="47" t="s">
        <v>431</v>
      </c>
      <c r="K157" s="47" t="s">
        <v>431</v>
      </c>
      <c r="L157" s="49">
        <v>2</v>
      </c>
      <c r="M157" s="50" t="s">
        <v>45</v>
      </c>
      <c r="N157" s="92" t="s">
        <v>45</v>
      </c>
      <c r="O157" s="464" t="s">
        <v>395</v>
      </c>
      <c r="P157" s="42"/>
      <c r="Q157" s="35" t="s">
        <v>47</v>
      </c>
      <c r="R157" s="36"/>
    </row>
    <row r="158" spans="1:18" x14ac:dyDescent="0.25">
      <c r="A158" s="437" t="s">
        <v>396</v>
      </c>
      <c r="B158" s="456" t="s">
        <v>698</v>
      </c>
      <c r="C158" s="509" t="s">
        <v>748</v>
      </c>
      <c r="D158" s="163" t="s">
        <v>619</v>
      </c>
      <c r="E158" s="123">
        <v>42</v>
      </c>
      <c r="F158" s="164"/>
      <c r="G158" s="164"/>
      <c r="H158" s="164"/>
      <c r="I158" s="164"/>
      <c r="J158" s="164"/>
      <c r="K158" s="164"/>
      <c r="L158" s="49">
        <v>26</v>
      </c>
      <c r="M158" s="136">
        <f>IF(E158&gt;0,L158/E158*100,"*")</f>
        <v>61.904761904761912</v>
      </c>
      <c r="N158" s="51">
        <f>IF(N$1&gt;0,(N$1-M158)/N$1,0)</f>
        <v>-122.8095238095238</v>
      </c>
      <c r="O158" s="508" t="s">
        <v>399</v>
      </c>
      <c r="P158" s="486" t="s">
        <v>42</v>
      </c>
      <c r="Q158" s="35"/>
      <c r="R158" s="36" t="s">
        <v>400</v>
      </c>
    </row>
    <row r="159" spans="1:18" ht="27.75" customHeight="1" x14ac:dyDescent="0.25">
      <c r="A159" s="437" t="s">
        <v>401</v>
      </c>
      <c r="B159" s="467" t="s">
        <v>699</v>
      </c>
      <c r="C159" s="487" t="s">
        <v>98</v>
      </c>
      <c r="D159" s="85">
        <v>48.7</v>
      </c>
      <c r="E159" s="86">
        <v>71.400000000000006</v>
      </c>
      <c r="F159" s="87"/>
      <c r="G159" s="87"/>
      <c r="H159" s="87"/>
      <c r="I159" s="87"/>
      <c r="J159" s="87"/>
      <c r="K159" s="87"/>
      <c r="L159" s="88">
        <f>IF(L160&gt;0,L161/L160*100,0)</f>
        <v>77.05677867902665</v>
      </c>
      <c r="M159" s="65">
        <f>IF(E159&gt;0,L159/E159,"*")</f>
        <v>1.07922659214323</v>
      </c>
      <c r="N159" s="51">
        <f>IF(N$1&gt;0,(N$1-M159)/N$1,0)</f>
        <v>-1.15845318428646</v>
      </c>
      <c r="O159" s="485" t="s">
        <v>403</v>
      </c>
      <c r="P159" s="469" t="s">
        <v>42</v>
      </c>
      <c r="Q159" s="84"/>
      <c r="R159" s="36" t="s">
        <v>98</v>
      </c>
    </row>
    <row r="160" spans="1:18" ht="19.149999999999999" customHeight="1" x14ac:dyDescent="0.25">
      <c r="A160" s="437"/>
      <c r="B160" s="478" t="s">
        <v>404</v>
      </c>
      <c r="C160" s="473" t="s">
        <v>75</v>
      </c>
      <c r="D160" s="47" t="s">
        <v>431</v>
      </c>
      <c r="E160" s="91" t="s">
        <v>431</v>
      </c>
      <c r="F160" s="47" t="s">
        <v>431</v>
      </c>
      <c r="G160" s="47" t="s">
        <v>431</v>
      </c>
      <c r="H160" s="47" t="s">
        <v>431</v>
      </c>
      <c r="I160" s="47" t="s">
        <v>431</v>
      </c>
      <c r="J160" s="47" t="s">
        <v>431</v>
      </c>
      <c r="K160" s="47" t="s">
        <v>431</v>
      </c>
      <c r="L160" s="49">
        <v>863</v>
      </c>
      <c r="M160" s="50" t="s">
        <v>45</v>
      </c>
      <c r="N160" s="92" t="s">
        <v>45</v>
      </c>
      <c r="O160" s="464" t="s">
        <v>405</v>
      </c>
      <c r="P160" s="42"/>
      <c r="Q160" s="35" t="s">
        <v>47</v>
      </c>
      <c r="R160" s="36"/>
    </row>
    <row r="161" spans="1:18" x14ac:dyDescent="0.25">
      <c r="A161" s="437"/>
      <c r="B161" s="478" t="s">
        <v>406</v>
      </c>
      <c r="C161" s="457" t="s">
        <v>83</v>
      </c>
      <c r="D161" s="47" t="s">
        <v>431</v>
      </c>
      <c r="E161" s="91" t="s">
        <v>431</v>
      </c>
      <c r="F161" s="47" t="s">
        <v>431</v>
      </c>
      <c r="G161" s="47" t="s">
        <v>431</v>
      </c>
      <c r="H161" s="47" t="s">
        <v>431</v>
      </c>
      <c r="I161" s="47" t="s">
        <v>431</v>
      </c>
      <c r="J161" s="47" t="s">
        <v>431</v>
      </c>
      <c r="K161" s="47" t="s">
        <v>431</v>
      </c>
      <c r="L161" s="49">
        <v>665</v>
      </c>
      <c r="M161" s="50" t="s">
        <v>45</v>
      </c>
      <c r="N161" s="92" t="s">
        <v>45</v>
      </c>
      <c r="O161" s="464" t="s">
        <v>408</v>
      </c>
      <c r="P161" s="42"/>
      <c r="Q161" s="35" t="s">
        <v>47</v>
      </c>
      <c r="R161" s="36"/>
    </row>
    <row r="162" spans="1:18" x14ac:dyDescent="0.25">
      <c r="A162" s="437" t="s">
        <v>409</v>
      </c>
      <c r="B162" s="510" t="s">
        <v>700</v>
      </c>
      <c r="C162" s="496" t="s">
        <v>98</v>
      </c>
      <c r="D162" s="163" t="s">
        <v>619</v>
      </c>
      <c r="E162" s="106">
        <v>1</v>
      </c>
      <c r="F162" s="107"/>
      <c r="G162" s="107"/>
      <c r="H162" s="107"/>
      <c r="I162" s="107"/>
      <c r="J162" s="107"/>
      <c r="K162" s="107"/>
      <c r="L162" s="97">
        <f>IF(L163&gt;0,L164/L163*100,0)</f>
        <v>1</v>
      </c>
      <c r="M162" s="50">
        <f>IF(E162&gt;0,L162/E162,"*")</f>
        <v>1</v>
      </c>
      <c r="N162" s="51">
        <f>IF(N$1&gt;0,(N$1-M162)/N$1,0)</f>
        <v>-1</v>
      </c>
      <c r="O162" s="450" t="s">
        <v>411</v>
      </c>
      <c r="P162" s="513" t="s">
        <v>42</v>
      </c>
      <c r="Q162" s="35"/>
      <c r="R162" s="36" t="s">
        <v>98</v>
      </c>
    </row>
    <row r="163" spans="1:18" x14ac:dyDescent="0.25">
      <c r="A163" s="437"/>
      <c r="B163" s="511" t="s">
        <v>412</v>
      </c>
      <c r="C163" s="473" t="s">
        <v>75</v>
      </c>
      <c r="D163" s="47" t="s">
        <v>431</v>
      </c>
      <c r="E163" s="91" t="s">
        <v>431</v>
      </c>
      <c r="F163" s="47" t="s">
        <v>431</v>
      </c>
      <c r="G163" s="47" t="s">
        <v>431</v>
      </c>
      <c r="H163" s="47" t="s">
        <v>431</v>
      </c>
      <c r="I163" s="47" t="s">
        <v>431</v>
      </c>
      <c r="J163" s="47" t="s">
        <v>431</v>
      </c>
      <c r="K163" s="47" t="s">
        <v>431</v>
      </c>
      <c r="L163" s="49">
        <v>100</v>
      </c>
      <c r="M163" s="50" t="s">
        <v>45</v>
      </c>
      <c r="N163" s="92" t="s">
        <v>45</v>
      </c>
      <c r="O163" s="464" t="s">
        <v>413</v>
      </c>
      <c r="P163" s="42"/>
      <c r="Q163" s="35" t="s">
        <v>47</v>
      </c>
      <c r="R163" s="36"/>
    </row>
    <row r="164" spans="1:18" ht="10.9" customHeight="1" x14ac:dyDescent="0.25">
      <c r="A164" s="440"/>
      <c r="B164" s="512" t="s">
        <v>414</v>
      </c>
      <c r="C164" s="475" t="s">
        <v>75</v>
      </c>
      <c r="D164" s="54" t="s">
        <v>431</v>
      </c>
      <c r="E164" s="102" t="s">
        <v>431</v>
      </c>
      <c r="F164" s="54" t="s">
        <v>431</v>
      </c>
      <c r="G164" s="54" t="s">
        <v>431</v>
      </c>
      <c r="H164" s="54" t="s">
        <v>431</v>
      </c>
      <c r="I164" s="54" t="s">
        <v>431</v>
      </c>
      <c r="J164" s="54" t="s">
        <v>431</v>
      </c>
      <c r="K164" s="54" t="s">
        <v>431</v>
      </c>
      <c r="L164" s="56">
        <v>1</v>
      </c>
      <c r="M164" s="57" t="s">
        <v>45</v>
      </c>
      <c r="N164" s="103" t="s">
        <v>45</v>
      </c>
      <c r="O164" s="476" t="s">
        <v>415</v>
      </c>
      <c r="P164" s="59"/>
      <c r="Q164" s="105" t="s">
        <v>47</v>
      </c>
      <c r="R164" s="36"/>
    </row>
    <row r="165" spans="1:18" ht="11.45" customHeight="1" x14ac:dyDescent="0.25">
      <c r="A165" s="439" t="s">
        <v>416</v>
      </c>
      <c r="B165" s="321" t="s">
        <v>701</v>
      </c>
      <c r="C165" s="90" t="s">
        <v>86</v>
      </c>
      <c r="D165" s="47">
        <v>52</v>
      </c>
      <c r="E165" s="123">
        <v>10</v>
      </c>
      <c r="F165" s="124"/>
      <c r="G165" s="124"/>
      <c r="H165" s="124"/>
      <c r="I165" s="124"/>
      <c r="J165" s="124"/>
      <c r="K165" s="124"/>
      <c r="L165" s="49">
        <v>10</v>
      </c>
      <c r="M165" s="50">
        <f t="shared" ref="M165:M170" si="11">IF(AND(E165&gt;0,E165&lt;&gt;"0"),L165/E165,0)</f>
        <v>1</v>
      </c>
      <c r="N165" s="51">
        <f t="shared" ref="N165:N170" si="12">IF(N$1&gt;0,(N$1-M165)/N$1,0)</f>
        <v>-1</v>
      </c>
      <c r="O165" s="42"/>
      <c r="P165" s="59" t="s">
        <v>119</v>
      </c>
      <c r="Q165" s="246">
        <v>1</v>
      </c>
    </row>
    <row r="166" spans="1:18" ht="11.45" customHeight="1" x14ac:dyDescent="0.25">
      <c r="A166" s="437" t="s">
        <v>418</v>
      </c>
      <c r="B166" s="321" t="s">
        <v>702</v>
      </c>
      <c r="C166" s="90" t="s">
        <v>420</v>
      </c>
      <c r="D166" s="47">
        <v>52</v>
      </c>
      <c r="E166" s="123"/>
      <c r="F166" s="124"/>
      <c r="G166" s="124"/>
      <c r="H166" s="124"/>
      <c r="I166" s="124"/>
      <c r="J166" s="124"/>
      <c r="K166" s="124"/>
      <c r="L166" s="49"/>
      <c r="M166" s="50">
        <f t="shared" si="11"/>
        <v>0</v>
      </c>
      <c r="N166" s="51">
        <f t="shared" si="12"/>
        <v>1</v>
      </c>
      <c r="O166" s="42"/>
      <c r="P166" s="59" t="s">
        <v>119</v>
      </c>
      <c r="Q166" s="246">
        <v>1</v>
      </c>
    </row>
    <row r="167" spans="1:18" ht="11.45" customHeight="1" x14ac:dyDescent="0.25">
      <c r="A167" s="437" t="s">
        <v>421</v>
      </c>
      <c r="B167" s="321" t="s">
        <v>703</v>
      </c>
      <c r="C167" s="90" t="s">
        <v>407</v>
      </c>
      <c r="D167" s="47">
        <v>52</v>
      </c>
      <c r="E167" s="123"/>
      <c r="F167" s="124"/>
      <c r="G167" s="124"/>
      <c r="H167" s="124"/>
      <c r="I167" s="124"/>
      <c r="J167" s="124"/>
      <c r="K167" s="124"/>
      <c r="L167" s="49"/>
      <c r="M167" s="50">
        <f t="shared" si="11"/>
        <v>0</v>
      </c>
      <c r="N167" s="51">
        <f t="shared" si="12"/>
        <v>1</v>
      </c>
      <c r="O167" s="42"/>
      <c r="P167" s="59" t="s">
        <v>119</v>
      </c>
      <c r="Q167" s="246">
        <v>1</v>
      </c>
    </row>
    <row r="168" spans="1:18" ht="11.45" customHeight="1" x14ac:dyDescent="0.25">
      <c r="A168" s="437" t="s">
        <v>423</v>
      </c>
      <c r="B168" s="448" t="s">
        <v>704</v>
      </c>
      <c r="C168" s="90" t="s">
        <v>407</v>
      </c>
      <c r="D168" s="47">
        <v>52</v>
      </c>
      <c r="E168" s="123"/>
      <c r="F168" s="124"/>
      <c r="G168" s="124"/>
      <c r="H168" s="124"/>
      <c r="I168" s="124"/>
      <c r="J168" s="124"/>
      <c r="K168" s="124"/>
      <c r="L168" s="49"/>
      <c r="M168" s="50">
        <f t="shared" si="11"/>
        <v>0</v>
      </c>
      <c r="N168" s="51">
        <f t="shared" si="12"/>
        <v>1</v>
      </c>
      <c r="O168" s="42"/>
      <c r="P168" s="59" t="s">
        <v>119</v>
      </c>
      <c r="Q168" s="246">
        <v>1</v>
      </c>
    </row>
    <row r="169" spans="1:18" ht="22.5" customHeight="1" x14ac:dyDescent="0.25">
      <c r="A169" s="437" t="s">
        <v>425</v>
      </c>
      <c r="B169" s="321" t="s">
        <v>705</v>
      </c>
      <c r="C169" s="90" t="s">
        <v>407</v>
      </c>
      <c r="D169" s="47">
        <v>52</v>
      </c>
      <c r="E169" s="123"/>
      <c r="F169" s="124"/>
      <c r="G169" s="124"/>
      <c r="H169" s="124"/>
      <c r="I169" s="124"/>
      <c r="J169" s="124"/>
      <c r="K169" s="124"/>
      <c r="L169" s="49"/>
      <c r="M169" s="50">
        <f t="shared" si="11"/>
        <v>0</v>
      </c>
      <c r="N169" s="51">
        <f t="shared" si="12"/>
        <v>1</v>
      </c>
      <c r="O169" s="42"/>
      <c r="P169" s="59" t="s">
        <v>119</v>
      </c>
      <c r="Q169" s="246">
        <v>1</v>
      </c>
    </row>
    <row r="170" spans="1:18" ht="21.75" customHeight="1" x14ac:dyDescent="0.25">
      <c r="A170" s="440" t="s">
        <v>427</v>
      </c>
      <c r="B170" s="322" t="s">
        <v>706</v>
      </c>
      <c r="C170" s="101" t="s">
        <v>407</v>
      </c>
      <c r="D170" s="54">
        <v>52</v>
      </c>
      <c r="E170" s="179"/>
      <c r="F170" s="180"/>
      <c r="G170" s="180"/>
      <c r="H170" s="180"/>
      <c r="I170" s="180"/>
      <c r="J170" s="180"/>
      <c r="K170" s="180"/>
      <c r="L170" s="56"/>
      <c r="M170" s="57">
        <f t="shared" si="11"/>
        <v>0</v>
      </c>
      <c r="N170" s="58">
        <f t="shared" si="12"/>
        <v>1</v>
      </c>
      <c r="O170" s="59"/>
      <c r="P170" s="59" t="s">
        <v>119</v>
      </c>
      <c r="Q170" s="246">
        <v>1</v>
      </c>
    </row>
    <row r="171" spans="1:18" ht="10.9" customHeight="1" x14ac:dyDescent="0.25">
      <c r="A171" s="439" t="s">
        <v>429</v>
      </c>
      <c r="B171" s="514" t="s">
        <v>707</v>
      </c>
      <c r="C171" s="61"/>
      <c r="D171" s="167" t="s">
        <v>431</v>
      </c>
      <c r="E171" s="168" t="s">
        <v>431</v>
      </c>
      <c r="F171" s="167" t="s">
        <v>431</v>
      </c>
      <c r="G171" s="167" t="s">
        <v>431</v>
      </c>
      <c r="H171" s="167" t="s">
        <v>431</v>
      </c>
      <c r="I171" s="167" t="s">
        <v>431</v>
      </c>
      <c r="J171" s="167" t="s">
        <v>431</v>
      </c>
      <c r="K171" s="167" t="s">
        <v>431</v>
      </c>
      <c r="L171" s="167" t="s">
        <v>431</v>
      </c>
      <c r="M171" s="169" t="s">
        <v>431</v>
      </c>
      <c r="N171" s="170" t="s">
        <v>431</v>
      </c>
      <c r="O171" s="485" t="s">
        <v>432</v>
      </c>
      <c r="P171" s="171"/>
      <c r="Q171" s="84"/>
      <c r="R171" s="36"/>
    </row>
    <row r="172" spans="1:18" ht="19.149999999999999" customHeight="1" x14ac:dyDescent="0.25">
      <c r="A172" s="437" t="s">
        <v>433</v>
      </c>
      <c r="B172" s="515" t="s">
        <v>708</v>
      </c>
      <c r="C172" s="472" t="s">
        <v>40</v>
      </c>
      <c r="D172" s="172">
        <v>13.59416263736264</v>
      </c>
      <c r="E172" s="173">
        <v>11.5</v>
      </c>
      <c r="F172" s="174"/>
      <c r="G172" s="174"/>
      <c r="H172" s="174"/>
      <c r="I172" s="174"/>
      <c r="J172" s="174"/>
      <c r="K172" s="174"/>
      <c r="L172" s="97">
        <f>IF(L173&gt;0,L174/L173,0)</f>
        <v>10</v>
      </c>
      <c r="M172" s="50">
        <f>IF(AND(E172&gt;0,E172&lt;&gt;"0"),L172/E172,0)</f>
        <v>0.86956521739130432</v>
      </c>
      <c r="N172" s="51">
        <f>IF(N$1&gt;0,(N$1-M172)/N$1,0)</f>
        <v>-0.73913043478260865</v>
      </c>
      <c r="O172" s="464" t="s">
        <v>435</v>
      </c>
      <c r="P172" s="486" t="s">
        <v>42</v>
      </c>
      <c r="Q172" s="35"/>
      <c r="R172" s="36" t="s">
        <v>40</v>
      </c>
    </row>
    <row r="173" spans="1:18" x14ac:dyDescent="0.25">
      <c r="A173" s="437"/>
      <c r="B173" s="479" t="s">
        <v>436</v>
      </c>
      <c r="C173" s="457" t="s">
        <v>749</v>
      </c>
      <c r="D173" s="47" t="s">
        <v>431</v>
      </c>
      <c r="E173" s="91" t="s">
        <v>431</v>
      </c>
      <c r="F173" s="47" t="s">
        <v>431</v>
      </c>
      <c r="G173" s="47" t="s">
        <v>431</v>
      </c>
      <c r="H173" s="47" t="s">
        <v>431</v>
      </c>
      <c r="I173" s="47" t="s">
        <v>431</v>
      </c>
      <c r="J173" s="47" t="s">
        <v>431</v>
      </c>
      <c r="K173" s="47" t="s">
        <v>431</v>
      </c>
      <c r="L173" s="49">
        <v>5</v>
      </c>
      <c r="M173" s="50" t="s">
        <v>45</v>
      </c>
      <c r="N173" s="92" t="s">
        <v>45</v>
      </c>
      <c r="O173" s="464" t="s">
        <v>437</v>
      </c>
      <c r="P173" s="42"/>
      <c r="Q173" s="35" t="s">
        <v>47</v>
      </c>
      <c r="R173" s="36"/>
    </row>
    <row r="174" spans="1:18" x14ac:dyDescent="0.25">
      <c r="A174" s="437"/>
      <c r="B174" s="479" t="s">
        <v>438</v>
      </c>
      <c r="C174" s="457" t="s">
        <v>40</v>
      </c>
      <c r="D174" s="47" t="s">
        <v>431</v>
      </c>
      <c r="E174" s="91" t="s">
        <v>431</v>
      </c>
      <c r="F174" s="47" t="s">
        <v>431</v>
      </c>
      <c r="G174" s="47" t="s">
        <v>431</v>
      </c>
      <c r="H174" s="47" t="s">
        <v>431</v>
      </c>
      <c r="I174" s="47" t="s">
        <v>431</v>
      </c>
      <c r="J174" s="47" t="s">
        <v>431</v>
      </c>
      <c r="K174" s="47" t="s">
        <v>431</v>
      </c>
      <c r="L174" s="49">
        <v>50</v>
      </c>
      <c r="M174" s="50" t="s">
        <v>45</v>
      </c>
      <c r="N174" s="92" t="s">
        <v>45</v>
      </c>
      <c r="O174" s="464" t="s">
        <v>439</v>
      </c>
      <c r="P174" s="42"/>
      <c r="Q174" s="35" t="s">
        <v>47</v>
      </c>
      <c r="R174" s="36"/>
    </row>
    <row r="175" spans="1:18" ht="19.149999999999999" customHeight="1" x14ac:dyDescent="0.25">
      <c r="A175" s="437" t="s">
        <v>440</v>
      </c>
      <c r="B175" s="515" t="s">
        <v>709</v>
      </c>
      <c r="C175" s="472" t="s">
        <v>40</v>
      </c>
      <c r="D175" s="172">
        <v>13.69580419580419</v>
      </c>
      <c r="E175" s="173"/>
      <c r="F175" s="174"/>
      <c r="G175" s="174"/>
      <c r="H175" s="174"/>
      <c r="I175" s="174"/>
      <c r="J175" s="174"/>
      <c r="K175" s="174"/>
      <c r="L175" s="97">
        <f>IF(L176&gt;0,L177/L176,0)</f>
        <v>0</v>
      </c>
      <c r="M175" s="50">
        <f>IF(AND(E175&gt;0,E175&lt;&gt;"0"),L175/E175,0)</f>
        <v>0</v>
      </c>
      <c r="N175" s="51">
        <f>IF(N$1&gt;0,(N$1-M175)/N$1,0)</f>
        <v>1</v>
      </c>
      <c r="O175" s="464" t="s">
        <v>442</v>
      </c>
      <c r="P175" s="513" t="s">
        <v>42</v>
      </c>
      <c r="Q175" s="35"/>
      <c r="R175" s="36" t="s">
        <v>40</v>
      </c>
    </row>
    <row r="176" spans="1:18" x14ac:dyDescent="0.25">
      <c r="A176" s="437"/>
      <c r="B176" s="479" t="s">
        <v>436</v>
      </c>
      <c r="C176" s="457" t="s">
        <v>749</v>
      </c>
      <c r="D176" s="47" t="s">
        <v>431</v>
      </c>
      <c r="E176" s="91" t="s">
        <v>431</v>
      </c>
      <c r="F176" s="47" t="s">
        <v>431</v>
      </c>
      <c r="G176" s="47" t="s">
        <v>431</v>
      </c>
      <c r="H176" s="47" t="s">
        <v>431</v>
      </c>
      <c r="I176" s="47" t="s">
        <v>431</v>
      </c>
      <c r="J176" s="47" t="s">
        <v>431</v>
      </c>
      <c r="K176" s="47" t="s">
        <v>431</v>
      </c>
      <c r="L176" s="49"/>
      <c r="M176" s="50" t="s">
        <v>45</v>
      </c>
      <c r="N176" s="92" t="s">
        <v>45</v>
      </c>
      <c r="O176" s="464" t="s">
        <v>443</v>
      </c>
      <c r="P176" s="42"/>
      <c r="Q176" s="35" t="s">
        <v>47</v>
      </c>
      <c r="R176" s="36"/>
    </row>
    <row r="177" spans="1:18" ht="10.9" customHeight="1" x14ac:dyDescent="0.25">
      <c r="A177" s="440"/>
      <c r="B177" s="505" t="s">
        <v>438</v>
      </c>
      <c r="C177" s="457" t="s">
        <v>40</v>
      </c>
      <c r="D177" s="54" t="s">
        <v>431</v>
      </c>
      <c r="E177" s="102" t="s">
        <v>431</v>
      </c>
      <c r="F177" s="54" t="s">
        <v>431</v>
      </c>
      <c r="G177" s="54" t="s">
        <v>431</v>
      </c>
      <c r="H177" s="54" t="s">
        <v>431</v>
      </c>
      <c r="I177" s="54" t="s">
        <v>431</v>
      </c>
      <c r="J177" s="54" t="s">
        <v>431</v>
      </c>
      <c r="K177" s="54" t="s">
        <v>431</v>
      </c>
      <c r="L177" s="56"/>
      <c r="M177" s="57" t="s">
        <v>45</v>
      </c>
      <c r="N177" s="103" t="s">
        <v>45</v>
      </c>
      <c r="O177" s="476" t="s">
        <v>444</v>
      </c>
      <c r="P177" s="59"/>
      <c r="Q177" s="105" t="s">
        <v>47</v>
      </c>
      <c r="R177" s="36"/>
    </row>
    <row r="178" spans="1:18" ht="11.45" customHeight="1" x14ac:dyDescent="0.25">
      <c r="A178" s="439" t="s">
        <v>445</v>
      </c>
      <c r="B178" s="321" t="s">
        <v>710</v>
      </c>
      <c r="C178" s="90" t="s">
        <v>193</v>
      </c>
      <c r="D178" s="47">
        <v>52</v>
      </c>
      <c r="E178" s="123"/>
      <c r="F178" s="124"/>
      <c r="G178" s="124"/>
      <c r="H178" s="124"/>
      <c r="I178" s="124"/>
      <c r="J178" s="124"/>
      <c r="K178" s="124"/>
      <c r="L178" s="49"/>
      <c r="M178" s="50">
        <f>IF(AND(E178&gt;0,E178&lt;&gt;"0"),L178/E178,0)</f>
        <v>0</v>
      </c>
      <c r="N178" s="51">
        <f>IF(N$1&gt;0,(N$1-M178)/N$1,0)</f>
        <v>1</v>
      </c>
      <c r="O178" s="42"/>
      <c r="P178" s="59" t="s">
        <v>119</v>
      </c>
      <c r="Q178" s="246">
        <v>1</v>
      </c>
    </row>
    <row r="179" spans="1:18" ht="10.9" customHeight="1" x14ac:dyDescent="0.25">
      <c r="A179" s="437" t="s">
        <v>447</v>
      </c>
      <c r="B179" s="320" t="s">
        <v>711</v>
      </c>
      <c r="C179" s="250" t="s">
        <v>98</v>
      </c>
      <c r="D179" s="85">
        <v>9</v>
      </c>
      <c r="E179" s="86">
        <v>1</v>
      </c>
      <c r="F179" s="87"/>
      <c r="G179" s="87"/>
      <c r="H179" s="87"/>
      <c r="I179" s="87"/>
      <c r="J179" s="87"/>
      <c r="K179" s="87"/>
      <c r="L179" s="249">
        <f>IF(L181&gt;0,L180/L181,0)</f>
        <v>2</v>
      </c>
      <c r="M179" s="65">
        <f>IF(AND(E179&gt;0,E179&lt;&gt;"0"),L179/E179,0)</f>
        <v>2</v>
      </c>
      <c r="N179" s="66">
        <f>IF(N$1&gt;0,(N$1-M179)/N$1,0)</f>
        <v>-3</v>
      </c>
      <c r="O179" s="131" t="s">
        <v>449</v>
      </c>
      <c r="P179" s="43" t="s">
        <v>15</v>
      </c>
      <c r="Q179" s="35">
        <v>2</v>
      </c>
      <c r="R179" s="36" t="s">
        <v>98</v>
      </c>
    </row>
    <row r="180" spans="1:18" x14ac:dyDescent="0.25">
      <c r="A180" s="437"/>
      <c r="B180" s="361" t="s">
        <v>450</v>
      </c>
      <c r="C180" s="90" t="s">
        <v>75</v>
      </c>
      <c r="D180" s="47" t="s">
        <v>431</v>
      </c>
      <c r="E180" s="91" t="s">
        <v>431</v>
      </c>
      <c r="F180" s="47" t="s">
        <v>431</v>
      </c>
      <c r="G180" s="47" t="s">
        <v>431</v>
      </c>
      <c r="H180" s="47" t="s">
        <v>431</v>
      </c>
      <c r="I180" s="47" t="s">
        <v>431</v>
      </c>
      <c r="J180" s="47" t="s">
        <v>431</v>
      </c>
      <c r="K180" s="47" t="s">
        <v>431</v>
      </c>
      <c r="L180" s="49">
        <v>100</v>
      </c>
      <c r="M180" s="50" t="s">
        <v>45</v>
      </c>
      <c r="N180" s="92" t="s">
        <v>45</v>
      </c>
      <c r="O180" s="42"/>
      <c r="P180" s="43"/>
      <c r="Q180" s="35" t="s">
        <v>47</v>
      </c>
      <c r="R180" s="36"/>
    </row>
    <row r="181" spans="1:18" ht="10.9" customHeight="1" x14ac:dyDescent="0.25">
      <c r="A181" s="440"/>
      <c r="B181" s="364" t="s">
        <v>451</v>
      </c>
      <c r="C181" s="101" t="s">
        <v>239</v>
      </c>
      <c r="D181" s="54" t="s">
        <v>431</v>
      </c>
      <c r="E181" s="102" t="s">
        <v>431</v>
      </c>
      <c r="F181" s="54" t="s">
        <v>431</v>
      </c>
      <c r="G181" s="54" t="s">
        <v>431</v>
      </c>
      <c r="H181" s="54" t="s">
        <v>431</v>
      </c>
      <c r="I181" s="54" t="s">
        <v>431</v>
      </c>
      <c r="J181" s="54" t="s">
        <v>431</v>
      </c>
      <c r="K181" s="54" t="s">
        <v>431</v>
      </c>
      <c r="L181" s="56">
        <v>50</v>
      </c>
      <c r="M181" s="57" t="s">
        <v>45</v>
      </c>
      <c r="N181" s="103" t="s">
        <v>45</v>
      </c>
      <c r="O181" s="59"/>
      <c r="P181" s="75"/>
      <c r="Q181" s="105" t="s">
        <v>47</v>
      </c>
      <c r="R181" s="36"/>
    </row>
    <row r="182" spans="1:18" ht="10.9" customHeight="1" x14ac:dyDescent="0.25">
      <c r="A182" s="439" t="s">
        <v>452</v>
      </c>
      <c r="B182" s="320" t="s">
        <v>712</v>
      </c>
      <c r="C182" s="138" t="s">
        <v>98</v>
      </c>
      <c r="D182" s="85">
        <v>56</v>
      </c>
      <c r="E182" s="86"/>
      <c r="F182" s="87"/>
      <c r="G182" s="87"/>
      <c r="H182" s="87"/>
      <c r="I182" s="87"/>
      <c r="J182" s="87"/>
      <c r="K182" s="87"/>
      <c r="L182" s="97">
        <f>IF(L$183&gt;0,L184/L$183*100,0)</f>
        <v>0</v>
      </c>
      <c r="M182" s="65">
        <f>IF(AND(E182&gt;0,E182&lt;&gt;"0"),L182/E182,0)</f>
        <v>0</v>
      </c>
      <c r="N182" s="51">
        <f>IF(N$1&gt;0,(N$1-M182)/N$1,0)</f>
        <v>1</v>
      </c>
      <c r="O182" s="181" t="s">
        <v>454</v>
      </c>
      <c r="P182" s="177" t="s">
        <v>455</v>
      </c>
      <c r="Q182" s="178">
        <v>2</v>
      </c>
      <c r="R182" s="36" t="s">
        <v>98</v>
      </c>
    </row>
    <row r="183" spans="1:18" x14ac:dyDescent="0.25">
      <c r="A183" s="437"/>
      <c r="B183" s="365" t="s">
        <v>713</v>
      </c>
      <c r="C183" s="138" t="s">
        <v>75</v>
      </c>
      <c r="D183" s="85" t="s">
        <v>431</v>
      </c>
      <c r="E183" s="182" t="s">
        <v>431</v>
      </c>
      <c r="F183" s="85" t="s">
        <v>431</v>
      </c>
      <c r="G183" s="85" t="s">
        <v>431</v>
      </c>
      <c r="H183" s="85" t="s">
        <v>431</v>
      </c>
      <c r="I183" s="85" t="s">
        <v>431</v>
      </c>
      <c r="J183" s="85" t="s">
        <v>431</v>
      </c>
      <c r="K183" s="85" t="s">
        <v>431</v>
      </c>
      <c r="L183" s="183" t="str">
        <f>L102</f>
        <v/>
      </c>
      <c r="M183" s="50" t="s">
        <v>45</v>
      </c>
      <c r="N183" s="92" t="s">
        <v>45</v>
      </c>
      <c r="O183" s="67" t="s">
        <v>714</v>
      </c>
      <c r="P183" s="177"/>
      <c r="Q183" s="178" t="s">
        <v>47</v>
      </c>
      <c r="R183" s="36"/>
    </row>
    <row r="184" spans="1:18" x14ac:dyDescent="0.25">
      <c r="A184" s="437"/>
      <c r="B184" s="380" t="s">
        <v>458</v>
      </c>
      <c r="C184" s="138" t="s">
        <v>75</v>
      </c>
      <c r="D184" s="85" t="s">
        <v>431</v>
      </c>
      <c r="E184" s="182" t="s">
        <v>431</v>
      </c>
      <c r="F184" s="85" t="s">
        <v>431</v>
      </c>
      <c r="G184" s="85" t="s">
        <v>431</v>
      </c>
      <c r="H184" s="85" t="s">
        <v>431</v>
      </c>
      <c r="I184" s="85" t="s">
        <v>431</v>
      </c>
      <c r="J184" s="85" t="s">
        <v>431</v>
      </c>
      <c r="K184" s="85" t="s">
        <v>431</v>
      </c>
      <c r="L184" s="185"/>
      <c r="M184" s="50" t="s">
        <v>45</v>
      </c>
      <c r="N184" s="92" t="s">
        <v>45</v>
      </c>
      <c r="O184" s="67"/>
      <c r="P184" s="177"/>
      <c r="Q184" s="178" t="s">
        <v>47</v>
      </c>
      <c r="R184" s="36"/>
    </row>
    <row r="185" spans="1:18" s="192" customFormat="1" ht="11.25" x14ac:dyDescent="0.2">
      <c r="A185" s="437" t="s">
        <v>459</v>
      </c>
      <c r="B185" s="381" t="s">
        <v>715</v>
      </c>
      <c r="C185" s="186" t="s">
        <v>98</v>
      </c>
      <c r="D185" s="187">
        <v>9.8000000000000007</v>
      </c>
      <c r="E185" s="106"/>
      <c r="F185" s="188"/>
      <c r="G185" s="188"/>
      <c r="H185" s="188"/>
      <c r="I185" s="188"/>
      <c r="J185" s="188"/>
      <c r="K185" s="188"/>
      <c r="L185" s="97">
        <f>IF(L186&gt;0,L187/L186*100,0)</f>
        <v>0</v>
      </c>
      <c r="M185" s="189">
        <f>IF(AND(E185&gt;0,E185&lt;&gt;"0"),L185/E185,0)</f>
        <v>0</v>
      </c>
      <c r="N185" s="51">
        <f>IF(N$1&gt;0,(N$1-M185)/N$1,0)</f>
        <v>1</v>
      </c>
      <c r="O185" s="181" t="s">
        <v>461</v>
      </c>
      <c r="P185" s="190"/>
      <c r="Q185" s="35">
        <v>2</v>
      </c>
      <c r="R185" s="191" t="s">
        <v>98</v>
      </c>
    </row>
    <row r="186" spans="1:18" x14ac:dyDescent="0.25">
      <c r="A186" s="437"/>
      <c r="B186" s="365" t="s">
        <v>716</v>
      </c>
      <c r="C186" s="138" t="s">
        <v>75</v>
      </c>
      <c r="D186" s="85" t="s">
        <v>431</v>
      </c>
      <c r="E186" s="182" t="s">
        <v>431</v>
      </c>
      <c r="F186" s="85" t="s">
        <v>431</v>
      </c>
      <c r="G186" s="85" t="s">
        <v>431</v>
      </c>
      <c r="H186" s="85" t="s">
        <v>431</v>
      </c>
      <c r="I186" s="85" t="s">
        <v>431</v>
      </c>
      <c r="J186" s="85" t="s">
        <v>431</v>
      </c>
      <c r="K186" s="85" t="s">
        <v>431</v>
      </c>
      <c r="L186" s="183" t="str">
        <f>L105</f>
        <v/>
      </c>
      <c r="M186" s="50" t="s">
        <v>45</v>
      </c>
      <c r="N186" s="92" t="s">
        <v>45</v>
      </c>
      <c r="O186" s="42" t="s">
        <v>717</v>
      </c>
      <c r="P186" s="177"/>
      <c r="Q186" s="178" t="s">
        <v>47</v>
      </c>
      <c r="R186" s="36"/>
    </row>
    <row r="187" spans="1:18" x14ac:dyDescent="0.25">
      <c r="A187" s="437"/>
      <c r="B187" s="380" t="s">
        <v>458</v>
      </c>
      <c r="C187" s="138" t="s">
        <v>75</v>
      </c>
      <c r="D187" s="85" t="s">
        <v>431</v>
      </c>
      <c r="E187" s="182" t="s">
        <v>431</v>
      </c>
      <c r="F187" s="85" t="s">
        <v>431</v>
      </c>
      <c r="G187" s="85" t="s">
        <v>431</v>
      </c>
      <c r="H187" s="85" t="s">
        <v>431</v>
      </c>
      <c r="I187" s="85" t="s">
        <v>431</v>
      </c>
      <c r="J187" s="85" t="s">
        <v>431</v>
      </c>
      <c r="K187" s="85" t="s">
        <v>431</v>
      </c>
      <c r="L187" s="185"/>
      <c r="M187" s="50" t="s">
        <v>45</v>
      </c>
      <c r="N187" s="92" t="s">
        <v>45</v>
      </c>
      <c r="O187" s="67"/>
      <c r="P187" s="177"/>
      <c r="Q187" s="178" t="s">
        <v>47</v>
      </c>
      <c r="R187" s="36"/>
    </row>
    <row r="188" spans="1:18" s="199" customFormat="1" ht="22.5" x14ac:dyDescent="0.2">
      <c r="A188" s="437" t="s">
        <v>464</v>
      </c>
      <c r="B188" s="428" t="s">
        <v>718</v>
      </c>
      <c r="C188" s="194" t="s">
        <v>466</v>
      </c>
      <c r="D188" s="195">
        <v>50</v>
      </c>
      <c r="E188" s="86">
        <v>90</v>
      </c>
      <c r="F188" s="196"/>
      <c r="G188" s="196"/>
      <c r="H188" s="196"/>
      <c r="I188" s="196"/>
      <c r="J188" s="196"/>
      <c r="K188" s="196"/>
      <c r="L188" s="88">
        <f>IF(L$189&gt;0,L190/L$189,0)</f>
        <v>167.12</v>
      </c>
      <c r="M188" s="65">
        <f>IF(AND(E188&gt;0,E188&lt;&gt;"0"),L188/E188,0)</f>
        <v>1.856888888888889</v>
      </c>
      <c r="N188" s="197">
        <f>IF(N$1&gt;0,(N$1-M188)/N$1,0)</f>
        <v>-2.7137777777777781</v>
      </c>
      <c r="O188" s="181" t="s">
        <v>467</v>
      </c>
      <c r="P188" s="68" t="s">
        <v>15</v>
      </c>
      <c r="Q188" s="84">
        <v>2</v>
      </c>
      <c r="R188" s="198" t="s">
        <v>98</v>
      </c>
    </row>
    <row r="189" spans="1:18" s="199" customFormat="1" ht="11.25" x14ac:dyDescent="0.2">
      <c r="A189" s="437"/>
      <c r="B189" s="429" t="s">
        <v>719</v>
      </c>
      <c r="C189" s="90" t="s">
        <v>75</v>
      </c>
      <c r="D189" s="195"/>
      <c r="E189" s="91" t="s">
        <v>431</v>
      </c>
      <c r="F189" s="196"/>
      <c r="G189" s="196"/>
      <c r="H189" s="196"/>
      <c r="I189" s="196"/>
      <c r="J189" s="196"/>
      <c r="K189" s="196"/>
      <c r="L189" s="49">
        <v>150</v>
      </c>
      <c r="M189" s="65"/>
      <c r="N189" s="197"/>
      <c r="O189" s="208"/>
      <c r="P189" s="68"/>
      <c r="Q189" s="84"/>
      <c r="R189" s="198"/>
    </row>
    <row r="190" spans="1:18" x14ac:dyDescent="0.25">
      <c r="A190" s="437"/>
      <c r="B190" s="380" t="s">
        <v>469</v>
      </c>
      <c r="C190" s="90" t="s">
        <v>466</v>
      </c>
      <c r="D190" s="47" t="s">
        <v>431</v>
      </c>
      <c r="E190" s="91" t="s">
        <v>431</v>
      </c>
      <c r="F190" s="47" t="s">
        <v>431</v>
      </c>
      <c r="G190" s="47" t="s">
        <v>431</v>
      </c>
      <c r="H190" s="47" t="s">
        <v>431</v>
      </c>
      <c r="I190" s="47" t="s">
        <v>431</v>
      </c>
      <c r="J190" s="47" t="s">
        <v>431</v>
      </c>
      <c r="K190" s="47" t="s">
        <v>431</v>
      </c>
      <c r="L190" s="49">
        <v>25068</v>
      </c>
      <c r="M190" s="50" t="s">
        <v>45</v>
      </c>
      <c r="N190" s="92" t="s">
        <v>45</v>
      </c>
      <c r="O190" s="200"/>
      <c r="P190" s="43"/>
      <c r="Q190" s="35" t="s">
        <v>47</v>
      </c>
      <c r="R190" s="36"/>
    </row>
    <row r="191" spans="1:18" s="199" customFormat="1" ht="11.25" x14ac:dyDescent="0.2">
      <c r="A191" s="437" t="s">
        <v>470</v>
      </c>
      <c r="B191" s="430" t="s">
        <v>720</v>
      </c>
      <c r="C191" s="201" t="s">
        <v>466</v>
      </c>
      <c r="D191" s="202">
        <v>50</v>
      </c>
      <c r="E191" s="203">
        <v>1.4</v>
      </c>
      <c r="F191" s="204"/>
      <c r="G191" s="204"/>
      <c r="H191" s="204"/>
      <c r="I191" s="204"/>
      <c r="J191" s="204"/>
      <c r="K191" s="204"/>
      <c r="L191" s="88">
        <f>IF(L$189&gt;0,L192/L$189,0)</f>
        <v>1.333333333333333</v>
      </c>
      <c r="M191" s="50">
        <f>IF(AND(E191&gt;0,E191&lt;&gt;"0"),L191/E191,0)</f>
        <v>0.95238095238095244</v>
      </c>
      <c r="N191" s="205">
        <f>IF(N$1&gt;0,(N$1-M191)/N$1,0)</f>
        <v>-0.90476190476190488</v>
      </c>
      <c r="O191" s="181" t="s">
        <v>472</v>
      </c>
      <c r="P191" s="43" t="s">
        <v>15</v>
      </c>
      <c r="Q191" s="35">
        <v>2</v>
      </c>
      <c r="R191" s="206" t="s">
        <v>98</v>
      </c>
    </row>
    <row r="192" spans="1:18" ht="10.9" customHeight="1" x14ac:dyDescent="0.25">
      <c r="A192" s="440"/>
      <c r="B192" s="431" t="s">
        <v>473</v>
      </c>
      <c r="C192" s="101" t="s">
        <v>466</v>
      </c>
      <c r="D192" s="54" t="s">
        <v>431</v>
      </c>
      <c r="E192" s="102" t="s">
        <v>431</v>
      </c>
      <c r="F192" s="54" t="s">
        <v>431</v>
      </c>
      <c r="G192" s="54" t="s">
        <v>431</v>
      </c>
      <c r="H192" s="54" t="s">
        <v>431</v>
      </c>
      <c r="I192" s="54" t="s">
        <v>431</v>
      </c>
      <c r="J192" s="54" t="s">
        <v>431</v>
      </c>
      <c r="K192" s="54" t="s">
        <v>431</v>
      </c>
      <c r="L192" s="56">
        <v>200</v>
      </c>
      <c r="M192" s="57" t="s">
        <v>45</v>
      </c>
      <c r="N192" s="103" t="s">
        <v>45</v>
      </c>
      <c r="O192" s="207"/>
      <c r="P192" s="43"/>
      <c r="Q192" s="35" t="s">
        <v>47</v>
      </c>
      <c r="R192" s="36"/>
    </row>
    <row r="193" spans="1:19" s="215" customFormat="1" ht="29.45" customHeight="1" x14ac:dyDescent="0.15">
      <c r="A193" s="444" t="s">
        <v>474</v>
      </c>
      <c r="B193" s="387" t="s">
        <v>721</v>
      </c>
      <c r="C193" s="194" t="s">
        <v>98</v>
      </c>
      <c r="D193" s="209">
        <v>90.285555555555561</v>
      </c>
      <c r="E193" s="86">
        <v>25</v>
      </c>
      <c r="F193" s="210"/>
      <c r="G193" s="210"/>
      <c r="H193" s="210"/>
      <c r="I193" s="210"/>
      <c r="J193" s="210"/>
      <c r="K193" s="210"/>
      <c r="L193" s="211">
        <f>IF(L195&gt;0,L194/L195*100,0)</f>
        <v>20</v>
      </c>
      <c r="M193" s="189">
        <f>IF(AND(E193&gt;0,E193&lt;&gt;"0"),L193/E193,0)</f>
        <v>0.8</v>
      </c>
      <c r="N193" s="197">
        <f>IF(N$1&gt;0,(N$1-M193)/N$1,0)</f>
        <v>-0.60000000000000009</v>
      </c>
      <c r="O193" s="131" t="s">
        <v>476</v>
      </c>
      <c r="P193" s="212" t="s">
        <v>15</v>
      </c>
      <c r="Q193" s="213">
        <v>2</v>
      </c>
      <c r="R193" s="214" t="s">
        <v>98</v>
      </c>
    </row>
    <row r="194" spans="1:19" x14ac:dyDescent="0.25">
      <c r="A194" s="437"/>
      <c r="B194" s="365" t="s">
        <v>477</v>
      </c>
      <c r="C194" s="90" t="s">
        <v>75</v>
      </c>
      <c r="D194" s="47" t="s">
        <v>431</v>
      </c>
      <c r="E194" s="91" t="s">
        <v>431</v>
      </c>
      <c r="F194" s="47" t="s">
        <v>431</v>
      </c>
      <c r="G194" s="47" t="s">
        <v>431</v>
      </c>
      <c r="H194" s="47" t="s">
        <v>431</v>
      </c>
      <c r="I194" s="47" t="s">
        <v>431</v>
      </c>
      <c r="J194" s="47" t="s">
        <v>431</v>
      </c>
      <c r="K194" s="47" t="s">
        <v>431</v>
      </c>
      <c r="L194" s="49">
        <v>1</v>
      </c>
      <c r="M194" s="50" t="s">
        <v>45</v>
      </c>
      <c r="N194" s="92" t="s">
        <v>45</v>
      </c>
      <c r="O194" s="42"/>
      <c r="P194" s="43"/>
      <c r="Q194" s="35" t="s">
        <v>47</v>
      </c>
      <c r="R194" s="36"/>
    </row>
    <row r="195" spans="1:19" ht="10.9" customHeight="1" x14ac:dyDescent="0.25">
      <c r="A195" s="437"/>
      <c r="B195" s="379" t="s">
        <v>479</v>
      </c>
      <c r="C195" s="101" t="s">
        <v>75</v>
      </c>
      <c r="D195" s="54" t="s">
        <v>431</v>
      </c>
      <c r="E195" s="102" t="s">
        <v>431</v>
      </c>
      <c r="F195" s="54" t="s">
        <v>431</v>
      </c>
      <c r="G195" s="54" t="s">
        <v>431</v>
      </c>
      <c r="H195" s="54" t="s">
        <v>431</v>
      </c>
      <c r="I195" s="54" t="s">
        <v>431</v>
      </c>
      <c r="J195" s="54" t="s">
        <v>431</v>
      </c>
      <c r="K195" s="54" t="s">
        <v>431</v>
      </c>
      <c r="L195" s="56">
        <v>5</v>
      </c>
      <c r="M195" s="57" t="s">
        <v>45</v>
      </c>
      <c r="N195" s="103" t="s">
        <v>45</v>
      </c>
      <c r="O195" s="59"/>
      <c r="P195" s="59"/>
      <c r="Q195" s="35" t="s">
        <v>47</v>
      </c>
      <c r="R195" s="36"/>
    </row>
    <row r="196" spans="1:19" s="215" customFormat="1" ht="19.899999999999999" customHeight="1" x14ac:dyDescent="0.15">
      <c r="A196" s="445" t="s">
        <v>480</v>
      </c>
      <c r="B196" s="381" t="s">
        <v>722</v>
      </c>
      <c r="C196" s="186" t="s">
        <v>98</v>
      </c>
      <c r="D196" s="216">
        <v>99.2</v>
      </c>
      <c r="E196" s="106"/>
      <c r="F196" s="217"/>
      <c r="G196" s="217"/>
      <c r="H196" s="217"/>
      <c r="I196" s="217"/>
      <c r="J196" s="217"/>
      <c r="K196" s="217"/>
      <c r="L196" s="211">
        <f>IF(L198&gt;0,L197/L198*100,0)</f>
        <v>20</v>
      </c>
      <c r="M196" s="218">
        <f>IF(AND(E196&gt;0,E196&lt;&gt;"0"),L196/E196,0)</f>
        <v>0</v>
      </c>
      <c r="N196" s="219">
        <f>IF(N$1&gt;0,(N$1-M196)/N$1,0)</f>
        <v>1</v>
      </c>
      <c r="O196" s="131" t="s">
        <v>482</v>
      </c>
      <c r="P196" s="220" t="s">
        <v>15</v>
      </c>
      <c r="Q196" s="221">
        <v>2</v>
      </c>
      <c r="R196" s="214" t="s">
        <v>98</v>
      </c>
      <c r="S196" s="222"/>
    </row>
    <row r="197" spans="1:19" x14ac:dyDescent="0.25">
      <c r="A197" s="437"/>
      <c r="B197" s="432" t="s">
        <v>483</v>
      </c>
      <c r="C197" s="129" t="s">
        <v>75</v>
      </c>
      <c r="D197" s="119" t="s">
        <v>431</v>
      </c>
      <c r="E197" s="130" t="s">
        <v>431</v>
      </c>
      <c r="F197" s="119" t="s">
        <v>431</v>
      </c>
      <c r="G197" s="119" t="s">
        <v>431</v>
      </c>
      <c r="H197" s="119" t="s">
        <v>431</v>
      </c>
      <c r="I197" s="119" t="s">
        <v>431</v>
      </c>
      <c r="J197" s="119" t="s">
        <v>431</v>
      </c>
      <c r="K197" s="119" t="s">
        <v>431</v>
      </c>
      <c r="L197" s="122">
        <v>1</v>
      </c>
      <c r="M197" s="65" t="s">
        <v>45</v>
      </c>
      <c r="N197" s="95" t="s">
        <v>45</v>
      </c>
      <c r="O197" s="67"/>
      <c r="P197" s="68"/>
      <c r="Q197" s="84" t="s">
        <v>47</v>
      </c>
      <c r="R197" s="223"/>
    </row>
    <row r="198" spans="1:19" ht="10.9" customHeight="1" x14ac:dyDescent="0.25">
      <c r="A198" s="440"/>
      <c r="B198" s="379" t="s">
        <v>484</v>
      </c>
      <c r="C198" s="101" t="s">
        <v>75</v>
      </c>
      <c r="D198" s="54" t="s">
        <v>431</v>
      </c>
      <c r="E198" s="102" t="s">
        <v>431</v>
      </c>
      <c r="F198" s="54" t="s">
        <v>431</v>
      </c>
      <c r="G198" s="54" t="s">
        <v>431</v>
      </c>
      <c r="H198" s="54" t="s">
        <v>431</v>
      </c>
      <c r="I198" s="54" t="s">
        <v>431</v>
      </c>
      <c r="J198" s="54" t="s">
        <v>431</v>
      </c>
      <c r="K198" s="54" t="s">
        <v>431</v>
      </c>
      <c r="L198" s="56">
        <v>5</v>
      </c>
      <c r="M198" s="57" t="s">
        <v>45</v>
      </c>
      <c r="N198" s="103" t="s">
        <v>45</v>
      </c>
      <c r="O198" s="59"/>
      <c r="P198" s="59"/>
      <c r="Q198" s="105" t="s">
        <v>47</v>
      </c>
      <c r="R198" s="36"/>
    </row>
    <row r="199" spans="1:19" s="215" customFormat="1" ht="19.899999999999999" customHeight="1" x14ac:dyDescent="0.15">
      <c r="A199" s="444" t="s">
        <v>485</v>
      </c>
      <c r="B199" s="433" t="s">
        <v>723</v>
      </c>
      <c r="C199" s="186" t="s">
        <v>98</v>
      </c>
      <c r="D199" s="216">
        <v>99.2</v>
      </c>
      <c r="E199" s="106"/>
      <c r="F199" s="217"/>
      <c r="G199" s="217"/>
      <c r="H199" s="217"/>
      <c r="I199" s="217"/>
      <c r="J199" s="217"/>
      <c r="K199" s="217"/>
      <c r="L199" s="211">
        <f>IF(L201&gt;0,L200/L201*100,0)</f>
        <v>0</v>
      </c>
      <c r="M199" s="218">
        <f>IF(AND(E199&gt;0,E199&lt;&gt;"0"),L199/E199,0)</f>
        <v>0</v>
      </c>
      <c r="N199" s="219">
        <f>IF(N$1&gt;0,(N$1-M199)/N$1,0)</f>
        <v>1</v>
      </c>
      <c r="O199" s="131" t="s">
        <v>487</v>
      </c>
      <c r="P199" s="220" t="s">
        <v>15</v>
      </c>
      <c r="Q199" s="221">
        <v>2</v>
      </c>
      <c r="R199" s="214" t="s">
        <v>98</v>
      </c>
      <c r="S199" s="222"/>
    </row>
    <row r="200" spans="1:19" x14ac:dyDescent="0.25">
      <c r="A200" s="437"/>
      <c r="B200" s="432" t="s">
        <v>488</v>
      </c>
      <c r="C200" s="129" t="s">
        <v>75</v>
      </c>
      <c r="D200" s="119" t="s">
        <v>431</v>
      </c>
      <c r="E200" s="130" t="s">
        <v>431</v>
      </c>
      <c r="F200" s="119" t="s">
        <v>431</v>
      </c>
      <c r="G200" s="119" t="s">
        <v>431</v>
      </c>
      <c r="H200" s="119" t="s">
        <v>431</v>
      </c>
      <c r="I200" s="119" t="s">
        <v>431</v>
      </c>
      <c r="J200" s="119" t="s">
        <v>431</v>
      </c>
      <c r="K200" s="119" t="s">
        <v>431</v>
      </c>
      <c r="L200" s="122"/>
      <c r="M200" s="65" t="s">
        <v>45</v>
      </c>
      <c r="N200" s="95" t="s">
        <v>45</v>
      </c>
      <c r="O200" s="67"/>
      <c r="P200" s="68"/>
      <c r="Q200" s="84" t="s">
        <v>47</v>
      </c>
      <c r="R200" s="223"/>
    </row>
    <row r="201" spans="1:19" ht="10.9" customHeight="1" x14ac:dyDescent="0.25">
      <c r="A201" s="440"/>
      <c r="B201" s="379" t="s">
        <v>489</v>
      </c>
      <c r="C201" s="101" t="s">
        <v>75</v>
      </c>
      <c r="D201" s="54" t="s">
        <v>431</v>
      </c>
      <c r="E201" s="102" t="s">
        <v>431</v>
      </c>
      <c r="F201" s="54" t="s">
        <v>431</v>
      </c>
      <c r="G201" s="54" t="s">
        <v>431</v>
      </c>
      <c r="H201" s="54" t="s">
        <v>431</v>
      </c>
      <c r="I201" s="54" t="s">
        <v>431</v>
      </c>
      <c r="J201" s="54" t="s">
        <v>431</v>
      </c>
      <c r="K201" s="54" t="s">
        <v>431</v>
      </c>
      <c r="L201" s="56"/>
      <c r="M201" s="57" t="s">
        <v>45</v>
      </c>
      <c r="N201" s="103" t="s">
        <v>45</v>
      </c>
      <c r="O201" s="59"/>
      <c r="P201" s="59"/>
      <c r="Q201" s="105" t="s">
        <v>47</v>
      </c>
      <c r="R201" s="36"/>
    </row>
    <row r="202" spans="1:19" s="215" customFormat="1" ht="19.899999999999999" customHeight="1" x14ac:dyDescent="0.15">
      <c r="A202" s="444" t="s">
        <v>490</v>
      </c>
      <c r="B202" s="433" t="s">
        <v>724</v>
      </c>
      <c r="C202" s="186" t="s">
        <v>98</v>
      </c>
      <c r="D202" s="216">
        <v>99.2</v>
      </c>
      <c r="E202" s="106"/>
      <c r="F202" s="217"/>
      <c r="G202" s="217"/>
      <c r="H202" s="217"/>
      <c r="I202" s="217"/>
      <c r="J202" s="217"/>
      <c r="K202" s="217"/>
      <c r="L202" s="211">
        <f>IF(L204&gt;0,L203/L204*100,0)</f>
        <v>0</v>
      </c>
      <c r="M202" s="218">
        <f>IF(AND(E202&gt;0,E202&lt;&gt;"0"),L202/E202,0)</f>
        <v>0</v>
      </c>
      <c r="N202" s="219">
        <f>IF(N$1&gt;0,(N$1-M202)/N$1,0)</f>
        <v>1</v>
      </c>
      <c r="O202" s="131" t="s">
        <v>492</v>
      </c>
      <c r="P202" s="220" t="s">
        <v>15</v>
      </c>
      <c r="Q202" s="221">
        <v>2</v>
      </c>
      <c r="R202" s="214" t="s">
        <v>98</v>
      </c>
      <c r="S202" s="222"/>
    </row>
    <row r="203" spans="1:19" x14ac:dyDescent="0.25">
      <c r="A203" s="437"/>
      <c r="B203" s="432" t="s">
        <v>493</v>
      </c>
      <c r="C203" s="129" t="s">
        <v>75</v>
      </c>
      <c r="D203" s="119" t="s">
        <v>431</v>
      </c>
      <c r="E203" s="130" t="s">
        <v>431</v>
      </c>
      <c r="F203" s="119" t="s">
        <v>431</v>
      </c>
      <c r="G203" s="119" t="s">
        <v>431</v>
      </c>
      <c r="H203" s="119" t="s">
        <v>431</v>
      </c>
      <c r="I203" s="119" t="s">
        <v>431</v>
      </c>
      <c r="J203" s="119" t="s">
        <v>431</v>
      </c>
      <c r="K203" s="119" t="s">
        <v>431</v>
      </c>
      <c r="L203" s="122"/>
      <c r="M203" s="65" t="s">
        <v>45</v>
      </c>
      <c r="N203" s="95" t="s">
        <v>45</v>
      </c>
      <c r="O203" s="67"/>
      <c r="P203" s="68"/>
      <c r="Q203" s="84" t="s">
        <v>47</v>
      </c>
      <c r="R203" s="223"/>
    </row>
    <row r="204" spans="1:19" ht="10.9" customHeight="1" x14ac:dyDescent="0.25">
      <c r="A204" s="440"/>
      <c r="B204" s="379" t="s">
        <v>494</v>
      </c>
      <c r="C204" s="101" t="s">
        <v>75</v>
      </c>
      <c r="D204" s="54" t="s">
        <v>431</v>
      </c>
      <c r="E204" s="102" t="s">
        <v>431</v>
      </c>
      <c r="F204" s="54" t="s">
        <v>431</v>
      </c>
      <c r="G204" s="54" t="s">
        <v>431</v>
      </c>
      <c r="H204" s="54" t="s">
        <v>431</v>
      </c>
      <c r="I204" s="54" t="s">
        <v>431</v>
      </c>
      <c r="J204" s="54" t="s">
        <v>431</v>
      </c>
      <c r="K204" s="54" t="s">
        <v>431</v>
      </c>
      <c r="L204" s="56"/>
      <c r="M204" s="57" t="s">
        <v>45</v>
      </c>
      <c r="N204" s="103" t="s">
        <v>45</v>
      </c>
      <c r="O204" s="59"/>
      <c r="P204" s="59"/>
      <c r="Q204" s="105" t="s">
        <v>47</v>
      </c>
      <c r="R204" s="36"/>
    </row>
    <row r="205" spans="1:19" s="215" customFormat="1" ht="19.899999999999999" customHeight="1" x14ac:dyDescent="0.15">
      <c r="A205" s="444" t="s">
        <v>495</v>
      </c>
      <c r="B205" s="433" t="s">
        <v>725</v>
      </c>
      <c r="C205" s="186" t="s">
        <v>98</v>
      </c>
      <c r="D205" s="216">
        <v>99.2</v>
      </c>
      <c r="E205" s="106"/>
      <c r="F205" s="217"/>
      <c r="G205" s="217"/>
      <c r="H205" s="217"/>
      <c r="I205" s="217"/>
      <c r="J205" s="217"/>
      <c r="K205" s="217"/>
      <c r="L205" s="211">
        <f>IF(L207&gt;0,L206/L207*100,0)</f>
        <v>25</v>
      </c>
      <c r="M205" s="218">
        <f>IF(AND(E205&gt;0,E205&lt;&gt;"0"),L205/E205,0)</f>
        <v>0</v>
      </c>
      <c r="N205" s="219">
        <f>IF(N$1&gt;0,(N$1-M205)/N$1,0)</f>
        <v>1</v>
      </c>
      <c r="O205" s="131" t="s">
        <v>497</v>
      </c>
      <c r="P205" s="220" t="s">
        <v>15</v>
      </c>
      <c r="Q205" s="221">
        <v>2</v>
      </c>
      <c r="R205" s="214" t="s">
        <v>98</v>
      </c>
      <c r="S205" s="222"/>
    </row>
    <row r="206" spans="1:19" x14ac:dyDescent="0.25">
      <c r="A206" s="437"/>
      <c r="B206" s="432" t="s">
        <v>498</v>
      </c>
      <c r="C206" s="129" t="s">
        <v>75</v>
      </c>
      <c r="D206" s="119" t="s">
        <v>431</v>
      </c>
      <c r="E206" s="130" t="s">
        <v>431</v>
      </c>
      <c r="F206" s="119" t="s">
        <v>431</v>
      </c>
      <c r="G206" s="119" t="s">
        <v>431</v>
      </c>
      <c r="H206" s="119" t="s">
        <v>431</v>
      </c>
      <c r="I206" s="119" t="s">
        <v>431</v>
      </c>
      <c r="J206" s="119" t="s">
        <v>431</v>
      </c>
      <c r="K206" s="119" t="s">
        <v>431</v>
      </c>
      <c r="L206" s="122">
        <v>15</v>
      </c>
      <c r="M206" s="65" t="s">
        <v>45</v>
      </c>
      <c r="N206" s="95" t="s">
        <v>45</v>
      </c>
      <c r="O206" s="67"/>
      <c r="P206" s="68"/>
      <c r="Q206" s="84" t="s">
        <v>47</v>
      </c>
      <c r="R206" s="223"/>
    </row>
    <row r="207" spans="1:19" ht="10.9" customHeight="1" x14ac:dyDescent="0.25">
      <c r="A207" s="440"/>
      <c r="B207" s="434" t="s">
        <v>499</v>
      </c>
      <c r="C207" s="101" t="s">
        <v>75</v>
      </c>
      <c r="D207" s="54" t="s">
        <v>431</v>
      </c>
      <c r="E207" s="102" t="s">
        <v>431</v>
      </c>
      <c r="F207" s="54" t="s">
        <v>431</v>
      </c>
      <c r="G207" s="54" t="s">
        <v>431</v>
      </c>
      <c r="H207" s="54" t="s">
        <v>431</v>
      </c>
      <c r="I207" s="54" t="s">
        <v>431</v>
      </c>
      <c r="J207" s="54" t="s">
        <v>431</v>
      </c>
      <c r="K207" s="54" t="s">
        <v>431</v>
      </c>
      <c r="L207" s="56">
        <v>60</v>
      </c>
      <c r="M207" s="57" t="s">
        <v>45</v>
      </c>
      <c r="N207" s="103" t="s">
        <v>45</v>
      </c>
      <c r="O207" s="59"/>
      <c r="P207" s="59"/>
      <c r="Q207" s="105" t="s">
        <v>47</v>
      </c>
      <c r="R207" s="36"/>
    </row>
    <row r="208" spans="1:19" ht="21.75" customHeight="1" x14ac:dyDescent="0.25">
      <c r="A208" s="439" t="s">
        <v>500</v>
      </c>
      <c r="B208" s="243" t="s">
        <v>726</v>
      </c>
      <c r="C208" s="194" t="s">
        <v>98</v>
      </c>
      <c r="D208" s="119">
        <v>4</v>
      </c>
      <c r="E208" s="120">
        <v>24</v>
      </c>
      <c r="F208" s="121"/>
      <c r="G208" s="121"/>
      <c r="H208" s="121"/>
      <c r="I208" s="121"/>
      <c r="J208" s="121"/>
      <c r="K208" s="121"/>
      <c r="L208" s="88">
        <f>IF(L209&gt;0,L210/L209*100,0)</f>
        <v>25</v>
      </c>
      <c r="M208" s="65">
        <f>IF(AND(E208&gt;0,E208&lt;&gt;"0"),L208/E208,0)</f>
        <v>1.041666666666667</v>
      </c>
      <c r="N208" s="66">
        <f>IF(N$1&gt;0,(N$1-M208)/N$1,0)</f>
        <v>-1.083333333333333</v>
      </c>
      <c r="O208" s="131" t="s">
        <v>502</v>
      </c>
      <c r="P208" s="68"/>
      <c r="Q208" s="84"/>
      <c r="R208" s="36"/>
    </row>
    <row r="209" spans="1:18" ht="20.45" customHeight="1" x14ac:dyDescent="0.25">
      <c r="A209" s="437"/>
      <c r="B209" s="417" t="s">
        <v>503</v>
      </c>
      <c r="C209" s="90" t="s">
        <v>75</v>
      </c>
      <c r="D209" s="47" t="s">
        <v>431</v>
      </c>
      <c r="E209" s="91" t="s">
        <v>431</v>
      </c>
      <c r="F209" s="47" t="s">
        <v>431</v>
      </c>
      <c r="G209" s="47" t="s">
        <v>431</v>
      </c>
      <c r="H209" s="47" t="s">
        <v>431</v>
      </c>
      <c r="I209" s="47" t="s">
        <v>431</v>
      </c>
      <c r="J209" s="47" t="s">
        <v>431</v>
      </c>
      <c r="K209" s="47" t="s">
        <v>431</v>
      </c>
      <c r="L209" s="49">
        <v>100</v>
      </c>
      <c r="M209" s="50" t="s">
        <v>45</v>
      </c>
      <c r="N209" s="92" t="s">
        <v>45</v>
      </c>
      <c r="O209" s="42"/>
      <c r="P209" s="43"/>
      <c r="Q209" s="35" t="s">
        <v>47</v>
      </c>
      <c r="R209" s="36"/>
    </row>
    <row r="210" spans="1:18" ht="31.15" customHeight="1" x14ac:dyDescent="0.25">
      <c r="A210" s="440"/>
      <c r="B210" s="418" t="s">
        <v>504</v>
      </c>
      <c r="C210" s="101" t="s">
        <v>75</v>
      </c>
      <c r="D210" s="54" t="s">
        <v>431</v>
      </c>
      <c r="E210" s="102" t="s">
        <v>431</v>
      </c>
      <c r="F210" s="54" t="s">
        <v>431</v>
      </c>
      <c r="G210" s="54" t="s">
        <v>431</v>
      </c>
      <c r="H210" s="54" t="s">
        <v>431</v>
      </c>
      <c r="I210" s="54" t="s">
        <v>431</v>
      </c>
      <c r="J210" s="54" t="s">
        <v>431</v>
      </c>
      <c r="K210" s="54" t="s">
        <v>431</v>
      </c>
      <c r="L210" s="56">
        <v>25</v>
      </c>
      <c r="M210" s="57" t="s">
        <v>45</v>
      </c>
      <c r="N210" s="103" t="s">
        <v>45</v>
      </c>
      <c r="O210" s="59"/>
      <c r="P210" s="43"/>
      <c r="Q210" s="35" t="s">
        <v>47</v>
      </c>
      <c r="R210" s="36"/>
    </row>
    <row r="211" spans="1:18" ht="10.9" customHeight="1" x14ac:dyDescent="0.25">
      <c r="A211" s="439" t="s">
        <v>505</v>
      </c>
      <c r="B211" s="467" t="s">
        <v>727</v>
      </c>
      <c r="C211" s="487" t="s">
        <v>98</v>
      </c>
      <c r="D211" s="85">
        <v>84.9</v>
      </c>
      <c r="E211" s="86"/>
      <c r="F211" s="87"/>
      <c r="G211" s="87"/>
      <c r="H211" s="87"/>
      <c r="I211" s="87"/>
      <c r="J211" s="87"/>
      <c r="K211" s="87"/>
      <c r="L211" s="88">
        <f>IF(L212&gt;0,L213/L212*100,0)</f>
        <v>0</v>
      </c>
      <c r="M211" s="65">
        <f>IF(AND(E211&gt;0,E211&lt;&gt;"0"),L211/E211,0)</f>
        <v>0</v>
      </c>
      <c r="N211" s="66">
        <f>IF(N$1&gt;0,(N$1-M211)/N$1,0)</f>
        <v>1</v>
      </c>
      <c r="O211" s="485" t="s">
        <v>507</v>
      </c>
      <c r="P211" s="481" t="s">
        <v>42</v>
      </c>
      <c r="Q211" s="84"/>
      <c r="R211" s="36" t="s">
        <v>98</v>
      </c>
    </row>
    <row r="212" spans="1:18" x14ac:dyDescent="0.25">
      <c r="A212" s="437"/>
      <c r="B212" s="478" t="s">
        <v>508</v>
      </c>
      <c r="C212" s="473" t="s">
        <v>75</v>
      </c>
      <c r="D212" s="47" t="s">
        <v>431</v>
      </c>
      <c r="E212" s="91" t="s">
        <v>431</v>
      </c>
      <c r="F212" s="47" t="s">
        <v>431</v>
      </c>
      <c r="G212" s="47" t="s">
        <v>431</v>
      </c>
      <c r="H212" s="47" t="s">
        <v>431</v>
      </c>
      <c r="I212" s="47" t="s">
        <v>431</v>
      </c>
      <c r="J212" s="47" t="s">
        <v>431</v>
      </c>
      <c r="K212" s="47" t="s">
        <v>431</v>
      </c>
      <c r="L212" s="49"/>
      <c r="M212" s="50" t="s">
        <v>45</v>
      </c>
      <c r="N212" s="92" t="s">
        <v>45</v>
      </c>
      <c r="O212" s="464" t="s">
        <v>509</v>
      </c>
      <c r="P212" s="43"/>
      <c r="Q212" s="35" t="s">
        <v>47</v>
      </c>
      <c r="R212" s="36"/>
    </row>
    <row r="213" spans="1:18" ht="10.9" customHeight="1" x14ac:dyDescent="0.25">
      <c r="A213" s="437"/>
      <c r="B213" s="516" t="s">
        <v>510</v>
      </c>
      <c r="C213" s="473" t="s">
        <v>75</v>
      </c>
      <c r="D213" s="47" t="s">
        <v>431</v>
      </c>
      <c r="E213" s="91" t="s">
        <v>431</v>
      </c>
      <c r="F213" s="47" t="s">
        <v>431</v>
      </c>
      <c r="G213" s="47" t="s">
        <v>431</v>
      </c>
      <c r="H213" s="47" t="s">
        <v>431</v>
      </c>
      <c r="I213" s="47" t="s">
        <v>431</v>
      </c>
      <c r="J213" s="47" t="s">
        <v>431</v>
      </c>
      <c r="K213" s="47" t="s">
        <v>431</v>
      </c>
      <c r="L213" s="49"/>
      <c r="M213" s="50" t="s">
        <v>45</v>
      </c>
      <c r="N213" s="92" t="s">
        <v>45</v>
      </c>
      <c r="O213" s="464" t="s">
        <v>511</v>
      </c>
      <c r="P213" s="75"/>
      <c r="Q213" s="105" t="s">
        <v>47</v>
      </c>
      <c r="R213" s="36"/>
    </row>
    <row r="214" spans="1:18" ht="31.15" customHeight="1" x14ac:dyDescent="0.25">
      <c r="A214" s="439" t="s">
        <v>512</v>
      </c>
      <c r="B214" s="320" t="s">
        <v>728</v>
      </c>
      <c r="C214" s="138" t="s">
        <v>98</v>
      </c>
      <c r="D214" s="85">
        <v>85.7</v>
      </c>
      <c r="E214" s="86"/>
      <c r="F214" s="87"/>
      <c r="G214" s="87"/>
      <c r="H214" s="87"/>
      <c r="I214" s="87"/>
      <c r="J214" s="87"/>
      <c r="K214" s="87"/>
      <c r="L214" s="88">
        <f>IF(L215&gt;0,L216/L215*100,0)</f>
        <v>0</v>
      </c>
      <c r="M214" s="65">
        <f>IF(AND(E214&gt;0,E214&lt;&gt;"0"),L214/E214,0)</f>
        <v>0</v>
      </c>
      <c r="N214" s="66">
        <f>IF(N$1&gt;0,(N$1-M214)/N$1,0)</f>
        <v>1</v>
      </c>
      <c r="O214" s="67" t="s">
        <v>514</v>
      </c>
      <c r="P214" s="68" t="s">
        <v>119</v>
      </c>
      <c r="Q214" s="84">
        <v>2</v>
      </c>
      <c r="R214" s="36" t="s">
        <v>98</v>
      </c>
    </row>
    <row r="215" spans="1:18" x14ac:dyDescent="0.25">
      <c r="A215" s="437"/>
      <c r="B215" s="392" t="s">
        <v>515</v>
      </c>
      <c r="C215" s="90" t="s">
        <v>75</v>
      </c>
      <c r="D215" s="96"/>
      <c r="E215" s="193"/>
      <c r="F215" s="96"/>
      <c r="G215" s="96"/>
      <c r="H215" s="96"/>
      <c r="I215" s="96"/>
      <c r="J215" s="96"/>
      <c r="K215" s="96"/>
      <c r="L215" s="49"/>
      <c r="M215" s="50"/>
      <c r="N215" s="51"/>
      <c r="O215" s="42" t="s">
        <v>516</v>
      </c>
      <c r="P215" s="43"/>
      <c r="Q215" s="35" t="s">
        <v>47</v>
      </c>
      <c r="R215" s="36"/>
    </row>
    <row r="216" spans="1:18" ht="21.75" customHeight="1" x14ac:dyDescent="0.25">
      <c r="A216" s="437"/>
      <c r="B216" s="100" t="s">
        <v>517</v>
      </c>
      <c r="C216" s="411" t="s">
        <v>75</v>
      </c>
      <c r="D216" s="47" t="s">
        <v>431</v>
      </c>
      <c r="E216" s="91" t="s">
        <v>431</v>
      </c>
      <c r="F216" s="47" t="s">
        <v>431</v>
      </c>
      <c r="G216" s="47" t="s">
        <v>431</v>
      </c>
      <c r="H216" s="47" t="s">
        <v>431</v>
      </c>
      <c r="I216" s="47" t="s">
        <v>431</v>
      </c>
      <c r="J216" s="47" t="s">
        <v>431</v>
      </c>
      <c r="K216" s="47" t="s">
        <v>431</v>
      </c>
      <c r="L216" s="49"/>
      <c r="M216" s="50" t="s">
        <v>45</v>
      </c>
      <c r="N216" s="92" t="s">
        <v>45</v>
      </c>
      <c r="O216" s="42" t="s">
        <v>518</v>
      </c>
      <c r="P216" s="59"/>
      <c r="Q216" s="105" t="s">
        <v>47</v>
      </c>
      <c r="R216" s="36"/>
    </row>
    <row r="217" spans="1:18" ht="10.9" customHeight="1" x14ac:dyDescent="0.25">
      <c r="A217" s="437" t="s">
        <v>519</v>
      </c>
      <c r="B217" s="320" t="s">
        <v>729</v>
      </c>
      <c r="C217" s="138" t="s">
        <v>98</v>
      </c>
      <c r="D217" s="85" t="s">
        <v>619</v>
      </c>
      <c r="E217" s="86"/>
      <c r="F217" s="87"/>
      <c r="G217" s="87"/>
      <c r="H217" s="87"/>
      <c r="I217" s="87"/>
      <c r="J217" s="87"/>
      <c r="K217" s="87"/>
      <c r="L217" s="88">
        <f>IF(L218&gt;0,L219/L218*100,0)</f>
        <v>0</v>
      </c>
      <c r="M217" s="65">
        <f>IF(AND(E217&gt;0,E217&lt;&gt;"0"),L217/E217,0)</f>
        <v>0</v>
      </c>
      <c r="N217" s="66">
        <f>IF(N$1&gt;0,(N$1-M217)/N$1,0)</f>
        <v>1</v>
      </c>
      <c r="O217" s="67"/>
      <c r="P217" s="177" t="s">
        <v>15</v>
      </c>
      <c r="Q217" s="178">
        <v>2</v>
      </c>
      <c r="R217" s="36" t="s">
        <v>98</v>
      </c>
    </row>
    <row r="218" spans="1:18" x14ac:dyDescent="0.25">
      <c r="A218" s="437"/>
      <c r="B218" s="363" t="s">
        <v>521</v>
      </c>
      <c r="C218" s="90" t="s">
        <v>75</v>
      </c>
      <c r="D218" s="47" t="s">
        <v>431</v>
      </c>
      <c r="E218" s="91" t="s">
        <v>431</v>
      </c>
      <c r="F218" s="47" t="s">
        <v>431</v>
      </c>
      <c r="G218" s="47" t="s">
        <v>431</v>
      </c>
      <c r="H218" s="47" t="s">
        <v>431</v>
      </c>
      <c r="I218" s="47" t="s">
        <v>431</v>
      </c>
      <c r="J218" s="47" t="s">
        <v>431</v>
      </c>
      <c r="K218" s="47" t="s">
        <v>431</v>
      </c>
      <c r="L218" s="49"/>
      <c r="M218" s="50" t="s">
        <v>45</v>
      </c>
      <c r="N218" s="92" t="s">
        <v>45</v>
      </c>
      <c r="O218" s="141"/>
      <c r="P218" s="43"/>
      <c r="Q218" s="35" t="s">
        <v>47</v>
      </c>
      <c r="R218" s="36"/>
    </row>
    <row r="219" spans="1:18" x14ac:dyDescent="0.25">
      <c r="A219" s="437"/>
      <c r="B219" s="361" t="s">
        <v>522</v>
      </c>
      <c r="C219" s="90" t="s">
        <v>75</v>
      </c>
      <c r="D219" s="47" t="s">
        <v>431</v>
      </c>
      <c r="E219" s="91" t="s">
        <v>431</v>
      </c>
      <c r="F219" s="47" t="s">
        <v>431</v>
      </c>
      <c r="G219" s="47" t="s">
        <v>431</v>
      </c>
      <c r="H219" s="47" t="s">
        <v>431</v>
      </c>
      <c r="I219" s="47" t="s">
        <v>431</v>
      </c>
      <c r="J219" s="47" t="s">
        <v>431</v>
      </c>
      <c r="K219" s="47" t="s">
        <v>431</v>
      </c>
      <c r="L219" s="49"/>
      <c r="M219" s="50" t="s">
        <v>45</v>
      </c>
      <c r="N219" s="92" t="s">
        <v>45</v>
      </c>
      <c r="O219" s="42"/>
      <c r="P219" s="43"/>
      <c r="Q219" s="35" t="s">
        <v>47</v>
      </c>
      <c r="R219" s="36"/>
    </row>
    <row r="220" spans="1:18" x14ac:dyDescent="0.25">
      <c r="A220" s="437" t="s">
        <v>523</v>
      </c>
      <c r="B220" s="69" t="s">
        <v>730</v>
      </c>
      <c r="C220" s="52" t="s">
        <v>98</v>
      </c>
      <c r="D220" s="96" t="s">
        <v>619</v>
      </c>
      <c r="E220" s="106"/>
      <c r="F220" s="107"/>
      <c r="G220" s="107"/>
      <c r="H220" s="107"/>
      <c r="I220" s="107"/>
      <c r="J220" s="107"/>
      <c r="K220" s="107"/>
      <c r="L220" s="97">
        <f>IF(L218&gt;0,L221/L218*100,0)</f>
        <v>0</v>
      </c>
      <c r="M220" s="50">
        <f>IF(AND(E220&gt;0,E220&lt;&gt;"0"),L220/E220,0)</f>
        <v>0</v>
      </c>
      <c r="N220" s="51">
        <f>IF(N$1&gt;0,(N$1-M220)/N$1,0)</f>
        <v>1</v>
      </c>
      <c r="O220" s="42"/>
      <c r="P220" s="43" t="s">
        <v>15</v>
      </c>
      <c r="Q220" s="35">
        <v>2</v>
      </c>
      <c r="R220" s="36" t="s">
        <v>98</v>
      </c>
    </row>
    <row r="221" spans="1:18" ht="10.9" customHeight="1" x14ac:dyDescent="0.25">
      <c r="A221" s="437"/>
      <c r="B221" s="139" t="s">
        <v>525</v>
      </c>
      <c r="C221" s="90" t="s">
        <v>75</v>
      </c>
      <c r="D221" s="47" t="s">
        <v>431</v>
      </c>
      <c r="E221" s="91" t="s">
        <v>431</v>
      </c>
      <c r="F221" s="47" t="s">
        <v>431</v>
      </c>
      <c r="G221" s="47" t="s">
        <v>431</v>
      </c>
      <c r="H221" s="47" t="s">
        <v>431</v>
      </c>
      <c r="I221" s="47" t="s">
        <v>431</v>
      </c>
      <c r="J221" s="47" t="s">
        <v>431</v>
      </c>
      <c r="K221" s="47" t="s">
        <v>431</v>
      </c>
      <c r="L221" s="49"/>
      <c r="M221" s="50" t="s">
        <v>45</v>
      </c>
      <c r="N221" s="92" t="s">
        <v>45</v>
      </c>
      <c r="O221" s="42"/>
      <c r="P221" s="59"/>
      <c r="Q221" s="105" t="s">
        <v>47</v>
      </c>
      <c r="R221" s="36"/>
    </row>
    <row r="222" spans="1:18" ht="21" customHeight="1" x14ac:dyDescent="0.25">
      <c r="A222" s="437" t="s">
        <v>526</v>
      </c>
      <c r="B222" s="387" t="s">
        <v>731</v>
      </c>
      <c r="C222" s="194" t="s">
        <v>98</v>
      </c>
      <c r="D222" s="195">
        <v>41.17647058823529</v>
      </c>
      <c r="E222" s="86"/>
      <c r="F222" s="196"/>
      <c r="G222" s="196"/>
      <c r="H222" s="196"/>
      <c r="I222" s="196"/>
      <c r="J222" s="196"/>
      <c r="K222" s="196"/>
      <c r="L222" s="233">
        <f>IF(L223&gt;0,L224/L223*100,0)</f>
        <v>0</v>
      </c>
      <c r="M222" s="65">
        <f>IF(AND(E222&gt;0,E222&lt;&gt;"0"),L222/E222,0)</f>
        <v>0</v>
      </c>
      <c r="N222" s="66">
        <f>IF(N$1&gt;0,(N$1-M222)/N$1,0)</f>
        <v>1</v>
      </c>
      <c r="O222" s="67"/>
      <c r="P222" s="68" t="s">
        <v>15</v>
      </c>
      <c r="Q222" s="84">
        <v>2</v>
      </c>
      <c r="R222" s="36" t="s">
        <v>98</v>
      </c>
    </row>
    <row r="223" spans="1:18" ht="22.5" x14ac:dyDescent="0.25">
      <c r="A223" s="437"/>
      <c r="B223" s="361" t="s">
        <v>528</v>
      </c>
      <c r="C223" s="90" t="s">
        <v>75</v>
      </c>
      <c r="D223" s="47" t="s">
        <v>431</v>
      </c>
      <c r="E223" s="91" t="s">
        <v>431</v>
      </c>
      <c r="F223" s="47" t="s">
        <v>431</v>
      </c>
      <c r="G223" s="47" t="s">
        <v>431</v>
      </c>
      <c r="H223" s="47" t="s">
        <v>431</v>
      </c>
      <c r="I223" s="47" t="s">
        <v>431</v>
      </c>
      <c r="J223" s="47" t="s">
        <v>431</v>
      </c>
      <c r="K223" s="47" t="s">
        <v>431</v>
      </c>
      <c r="L223" s="49"/>
      <c r="M223" s="50" t="s">
        <v>45</v>
      </c>
      <c r="N223" s="92" t="s">
        <v>45</v>
      </c>
      <c r="O223" s="42"/>
      <c r="P223" s="43"/>
      <c r="Q223" s="35" t="s">
        <v>47</v>
      </c>
      <c r="R223" s="36"/>
    </row>
    <row r="224" spans="1:18" x14ac:dyDescent="0.25">
      <c r="A224" s="437"/>
      <c r="B224" s="332" t="s">
        <v>529</v>
      </c>
      <c r="C224" s="90" t="s">
        <v>75</v>
      </c>
      <c r="D224" s="47" t="s">
        <v>431</v>
      </c>
      <c r="E224" s="91" t="s">
        <v>431</v>
      </c>
      <c r="F224" s="47" t="s">
        <v>431</v>
      </c>
      <c r="G224" s="47" t="s">
        <v>431</v>
      </c>
      <c r="H224" s="47" t="s">
        <v>431</v>
      </c>
      <c r="I224" s="47" t="s">
        <v>431</v>
      </c>
      <c r="J224" s="47" t="s">
        <v>431</v>
      </c>
      <c r="K224" s="47" t="s">
        <v>431</v>
      </c>
      <c r="L224" s="49"/>
      <c r="M224" s="50" t="s">
        <v>45</v>
      </c>
      <c r="N224" s="92" t="s">
        <v>45</v>
      </c>
      <c r="O224" s="42"/>
      <c r="P224" s="43"/>
      <c r="Q224" s="35" t="s">
        <v>47</v>
      </c>
      <c r="R224" s="36"/>
    </row>
    <row r="225" spans="1:19" s="230" customFormat="1" ht="15.75" customHeight="1" x14ac:dyDescent="0.2">
      <c r="A225" s="442" t="s">
        <v>530</v>
      </c>
      <c r="B225" s="517" t="s">
        <v>732</v>
      </c>
      <c r="C225" s="496" t="s">
        <v>749</v>
      </c>
      <c r="D225" s="412">
        <v>34</v>
      </c>
      <c r="E225" s="123"/>
      <c r="F225" s="124"/>
      <c r="G225" s="124"/>
      <c r="H225" s="124"/>
      <c r="I225" s="124"/>
      <c r="J225" s="124"/>
      <c r="K225" s="124"/>
      <c r="L225" s="49"/>
      <c r="M225" s="50">
        <f>IF(AND(E225&gt;0,E225&lt;&gt;"0"),L225/E225,0)</f>
        <v>0</v>
      </c>
      <c r="N225" s="51">
        <f t="shared" ref="N225:N232" si="13">IF(N$1&gt;0,(N$1-M225)/N$1,0)</f>
        <v>1</v>
      </c>
      <c r="O225" s="464" t="s">
        <v>532</v>
      </c>
      <c r="P225" s="518" t="s">
        <v>42</v>
      </c>
      <c r="Q225" s="235"/>
      <c r="R225" s="229" t="s">
        <v>533</v>
      </c>
    </row>
    <row r="226" spans="1:19" ht="10.9" customHeight="1" x14ac:dyDescent="0.25">
      <c r="A226" s="437" t="s">
        <v>534</v>
      </c>
      <c r="B226" s="517" t="s">
        <v>733</v>
      </c>
      <c r="C226" s="496" t="s">
        <v>98</v>
      </c>
      <c r="D226" s="96">
        <v>37.299999999999997</v>
      </c>
      <c r="E226" s="106"/>
      <c r="F226" s="107"/>
      <c r="G226" s="107"/>
      <c r="H226" s="107"/>
      <c r="I226" s="107"/>
      <c r="J226" s="107"/>
      <c r="K226" s="107"/>
      <c r="L226" s="97">
        <f>IF(L227&gt;0,L228/L227*100,0)</f>
        <v>0</v>
      </c>
      <c r="M226" s="50">
        <f>IF(AND(E226&gt;0,E226&lt;&gt;"0"),L226/E226,0)</f>
        <v>0</v>
      </c>
      <c r="N226" s="51">
        <f t="shared" si="13"/>
        <v>1</v>
      </c>
      <c r="O226" s="464" t="s">
        <v>536</v>
      </c>
      <c r="P226" s="470" t="s">
        <v>42</v>
      </c>
      <c r="Q226" s="84"/>
      <c r="R226" s="36" t="s">
        <v>98</v>
      </c>
    </row>
    <row r="227" spans="1:19" x14ac:dyDescent="0.25">
      <c r="A227" s="437"/>
      <c r="B227" s="519" t="s">
        <v>537</v>
      </c>
      <c r="C227" s="496" t="s">
        <v>75</v>
      </c>
      <c r="D227" s="47" t="s">
        <v>431</v>
      </c>
      <c r="E227" s="91" t="s">
        <v>431</v>
      </c>
      <c r="F227" s="47" t="s">
        <v>431</v>
      </c>
      <c r="G227" s="47" t="s">
        <v>431</v>
      </c>
      <c r="H227" s="47" t="s">
        <v>431</v>
      </c>
      <c r="I227" s="47" t="s">
        <v>431</v>
      </c>
      <c r="J227" s="47" t="s">
        <v>431</v>
      </c>
      <c r="K227" s="47" t="s">
        <v>431</v>
      </c>
      <c r="L227" s="49"/>
      <c r="M227" s="50" t="s">
        <v>431</v>
      </c>
      <c r="N227" s="51" t="str">
        <f t="shared" si="13"/>
        <v>0</v>
      </c>
      <c r="O227" s="464" t="s">
        <v>538</v>
      </c>
      <c r="P227" s="43"/>
      <c r="Q227" s="35" t="s">
        <v>47</v>
      </c>
      <c r="R227" s="36"/>
    </row>
    <row r="228" spans="1:19" x14ac:dyDescent="0.25">
      <c r="A228" s="437"/>
      <c r="B228" s="516" t="s">
        <v>539</v>
      </c>
      <c r="C228" s="496" t="s">
        <v>75</v>
      </c>
      <c r="D228" s="47" t="s">
        <v>431</v>
      </c>
      <c r="E228" s="91" t="s">
        <v>431</v>
      </c>
      <c r="F228" s="47" t="s">
        <v>431</v>
      </c>
      <c r="G228" s="47" t="s">
        <v>431</v>
      </c>
      <c r="H228" s="47" t="s">
        <v>431</v>
      </c>
      <c r="I228" s="47" t="s">
        <v>431</v>
      </c>
      <c r="J228" s="47" t="s">
        <v>431</v>
      </c>
      <c r="K228" s="47" t="s">
        <v>431</v>
      </c>
      <c r="L228" s="49"/>
      <c r="M228" s="50" t="s">
        <v>431</v>
      </c>
      <c r="N228" s="51" t="str">
        <f t="shared" si="13"/>
        <v>0</v>
      </c>
      <c r="O228" s="464" t="s">
        <v>540</v>
      </c>
      <c r="P228" s="43"/>
      <c r="Q228" s="35" t="s">
        <v>47</v>
      </c>
      <c r="R228" s="36"/>
    </row>
    <row r="229" spans="1:19" ht="19.149999999999999" customHeight="1" x14ac:dyDescent="0.25">
      <c r="A229" s="437" t="s">
        <v>541</v>
      </c>
      <c r="B229" s="69" t="s">
        <v>734</v>
      </c>
      <c r="C229" s="52" t="s">
        <v>26</v>
      </c>
      <c r="D229" s="47" t="s">
        <v>619</v>
      </c>
      <c r="E229" s="123"/>
      <c r="F229" s="124"/>
      <c r="G229" s="124"/>
      <c r="H229" s="124"/>
      <c r="I229" s="124"/>
      <c r="J229" s="124"/>
      <c r="K229" s="124"/>
      <c r="L229" s="49"/>
      <c r="M229" s="50" t="str">
        <f>IF(E229&gt;0,L229/E229,"*")</f>
        <v>*</v>
      </c>
      <c r="N229" s="51" t="str">
        <f t="shared" si="13"/>
        <v>0</v>
      </c>
      <c r="O229" s="42" t="s">
        <v>543</v>
      </c>
      <c r="P229" s="43" t="s">
        <v>544</v>
      </c>
      <c r="Q229" s="35">
        <v>1</v>
      </c>
      <c r="R229" s="36" t="s">
        <v>26</v>
      </c>
    </row>
    <row r="230" spans="1:19" ht="30" customHeight="1" x14ac:dyDescent="0.25">
      <c r="A230" s="437" t="s">
        <v>545</v>
      </c>
      <c r="B230" s="517" t="s">
        <v>735</v>
      </c>
      <c r="C230" s="496" t="s">
        <v>749</v>
      </c>
      <c r="D230" s="47" t="s">
        <v>619</v>
      </c>
      <c r="E230" s="123"/>
      <c r="F230" s="124"/>
      <c r="G230" s="124"/>
      <c r="H230" s="124"/>
      <c r="I230" s="124"/>
      <c r="J230" s="124"/>
      <c r="K230" s="124"/>
      <c r="L230" s="49"/>
      <c r="M230" s="50" t="s">
        <v>431</v>
      </c>
      <c r="N230" s="51" t="str">
        <f t="shared" si="13"/>
        <v>0</v>
      </c>
      <c r="O230" s="464" t="s">
        <v>547</v>
      </c>
      <c r="P230" s="520" t="s">
        <v>42</v>
      </c>
      <c r="Q230" s="35">
        <v>1</v>
      </c>
      <c r="R230" s="36" t="s">
        <v>26</v>
      </c>
      <c r="S230" s="447" t="s">
        <v>548</v>
      </c>
    </row>
    <row r="231" spans="1:19" ht="18" customHeight="1" x14ac:dyDescent="0.25">
      <c r="A231" s="437" t="s">
        <v>549</v>
      </c>
      <c r="B231" s="69" t="s">
        <v>736</v>
      </c>
      <c r="C231" s="52" t="s">
        <v>26</v>
      </c>
      <c r="D231" s="96" t="s">
        <v>619</v>
      </c>
      <c r="E231" s="106"/>
      <c r="F231" s="107"/>
      <c r="G231" s="107"/>
      <c r="H231" s="107"/>
      <c r="I231" s="107"/>
      <c r="J231" s="107"/>
      <c r="K231" s="107"/>
      <c r="L231" s="49"/>
      <c r="M231" s="413" t="str">
        <f>IF(E231&gt;0,L231/E231,"*")</f>
        <v>*</v>
      </c>
      <c r="N231" s="51" t="str">
        <f t="shared" si="13"/>
        <v>0</v>
      </c>
      <c r="O231" s="42" t="s">
        <v>15</v>
      </c>
      <c r="P231" s="59" t="s">
        <v>15</v>
      </c>
      <c r="Q231" s="105">
        <v>1</v>
      </c>
      <c r="R231" s="36" t="s">
        <v>551</v>
      </c>
    </row>
    <row r="232" spans="1:19" ht="19.899999999999999" customHeight="1" x14ac:dyDescent="0.25">
      <c r="A232" s="437" t="s">
        <v>552</v>
      </c>
      <c r="B232" s="69" t="s">
        <v>737</v>
      </c>
      <c r="C232" s="52" t="s">
        <v>98</v>
      </c>
      <c r="D232" s="47">
        <v>0</v>
      </c>
      <c r="E232" s="123"/>
      <c r="F232" s="124"/>
      <c r="G232" s="124"/>
      <c r="H232" s="124"/>
      <c r="I232" s="124"/>
      <c r="J232" s="124"/>
      <c r="K232" s="124"/>
      <c r="L232" s="97">
        <f>IF(L233&gt;0,L234/L233*100,0)</f>
        <v>0</v>
      </c>
      <c r="M232" s="50">
        <f>IF(AND(E232&gt;0,E232&lt;&gt;"0"),L232/E232,0)</f>
        <v>0</v>
      </c>
      <c r="N232" s="51">
        <f t="shared" si="13"/>
        <v>1</v>
      </c>
      <c r="O232" s="414" t="s">
        <v>554</v>
      </c>
      <c r="P232" s="240" t="s">
        <v>455</v>
      </c>
      <c r="Q232" s="84">
        <v>2</v>
      </c>
      <c r="R232" s="36" t="s">
        <v>98</v>
      </c>
    </row>
    <row r="233" spans="1:19" x14ac:dyDescent="0.25">
      <c r="A233" s="437"/>
      <c r="B233" s="139" t="s">
        <v>555</v>
      </c>
      <c r="C233" s="90" t="s">
        <v>75</v>
      </c>
      <c r="D233" s="47" t="s">
        <v>431</v>
      </c>
      <c r="E233" s="91" t="s">
        <v>431</v>
      </c>
      <c r="F233" s="47" t="s">
        <v>431</v>
      </c>
      <c r="G233" s="47" t="s">
        <v>431</v>
      </c>
      <c r="H233" s="47" t="s">
        <v>431</v>
      </c>
      <c r="I233" s="47" t="s">
        <v>431</v>
      </c>
      <c r="J233" s="47" t="s">
        <v>431</v>
      </c>
      <c r="K233" s="47" t="s">
        <v>431</v>
      </c>
      <c r="L233" s="49"/>
      <c r="M233" s="50" t="s">
        <v>45</v>
      </c>
      <c r="N233" s="92" t="s">
        <v>45</v>
      </c>
      <c r="O233" s="241" t="s">
        <v>556</v>
      </c>
      <c r="P233" s="43"/>
      <c r="Q233" s="35" t="s">
        <v>47</v>
      </c>
      <c r="R233" s="36"/>
    </row>
    <row r="234" spans="1:19" x14ac:dyDescent="0.25">
      <c r="A234" s="437"/>
      <c r="B234" s="100" t="s">
        <v>557</v>
      </c>
      <c r="C234" s="90" t="s">
        <v>75</v>
      </c>
      <c r="D234" s="47" t="s">
        <v>431</v>
      </c>
      <c r="E234" s="91" t="s">
        <v>431</v>
      </c>
      <c r="F234" s="47" t="s">
        <v>431</v>
      </c>
      <c r="G234" s="47" t="s">
        <v>431</v>
      </c>
      <c r="H234" s="47" t="s">
        <v>431</v>
      </c>
      <c r="I234" s="47" t="s">
        <v>431</v>
      </c>
      <c r="J234" s="47" t="s">
        <v>431</v>
      </c>
      <c r="K234" s="47" t="s">
        <v>431</v>
      </c>
      <c r="L234" s="49"/>
      <c r="M234" s="50" t="s">
        <v>45</v>
      </c>
      <c r="N234" s="92" t="s">
        <v>45</v>
      </c>
      <c r="O234" s="241" t="s">
        <v>558</v>
      </c>
      <c r="P234" s="43"/>
      <c r="Q234" s="35" t="s">
        <v>47</v>
      </c>
      <c r="R234" s="36"/>
    </row>
    <row r="235" spans="1:19" x14ac:dyDescent="0.25">
      <c r="A235" s="437"/>
      <c r="B235" s="184" t="s">
        <v>559</v>
      </c>
      <c r="C235" s="90" t="s">
        <v>75</v>
      </c>
      <c r="D235" s="47" t="s">
        <v>431</v>
      </c>
      <c r="E235" s="91" t="s">
        <v>431</v>
      </c>
      <c r="F235" s="47" t="s">
        <v>431</v>
      </c>
      <c r="G235" s="47" t="s">
        <v>431</v>
      </c>
      <c r="H235" s="47" t="s">
        <v>431</v>
      </c>
      <c r="I235" s="47" t="s">
        <v>431</v>
      </c>
      <c r="J235" s="47" t="s">
        <v>431</v>
      </c>
      <c r="K235" s="47" t="s">
        <v>431</v>
      </c>
      <c r="L235" s="49"/>
      <c r="M235" s="50" t="s">
        <v>45</v>
      </c>
      <c r="N235" s="92"/>
      <c r="O235" s="241" t="s">
        <v>560</v>
      </c>
      <c r="P235" s="43"/>
      <c r="Q235" s="35" t="s">
        <v>47</v>
      </c>
      <c r="R235" s="36"/>
    </row>
    <row r="236" spans="1:19" ht="20.25" customHeight="1" x14ac:dyDescent="0.25">
      <c r="A236" s="440" t="s">
        <v>561</v>
      </c>
      <c r="B236" s="415" t="s">
        <v>738</v>
      </c>
      <c r="C236" s="152" t="s">
        <v>98</v>
      </c>
      <c r="D236" s="54">
        <v>0</v>
      </c>
      <c r="E236" s="179"/>
      <c r="F236" s="180"/>
      <c r="G236" s="180"/>
      <c r="H236" s="180"/>
      <c r="I236" s="180"/>
      <c r="J236" s="180"/>
      <c r="K236" s="180"/>
      <c r="L236" s="242">
        <f>IF(L233&gt;0,L235/L233*100,0)</f>
        <v>0</v>
      </c>
      <c r="M236" s="57">
        <f>IF(AND(E236&gt;0,E236&lt;&gt;"0"),L236/E236,0)</f>
        <v>0</v>
      </c>
      <c r="N236" s="58">
        <f>IF(N$1&gt;0,(N$1-M236)/N$1,0)</f>
        <v>1</v>
      </c>
      <c r="O236" s="252" t="s">
        <v>563</v>
      </c>
      <c r="P236" s="75" t="s">
        <v>455</v>
      </c>
      <c r="Q236" s="105">
        <v>2</v>
      </c>
      <c r="R236" s="36"/>
    </row>
    <row r="237" spans="1:19" ht="20.25" customHeight="1" x14ac:dyDescent="0.25">
      <c r="A237" s="439" t="s">
        <v>564</v>
      </c>
      <c r="B237" s="467" t="s">
        <v>739</v>
      </c>
      <c r="C237" s="487" t="s">
        <v>98</v>
      </c>
      <c r="D237" s="85">
        <v>100</v>
      </c>
      <c r="E237" s="86"/>
      <c r="F237" s="87"/>
      <c r="G237" s="87"/>
      <c r="H237" s="87"/>
      <c r="I237" s="87"/>
      <c r="J237" s="87"/>
      <c r="K237" s="87"/>
      <c r="L237" s="88">
        <f>IF(L238&gt;0,L239/L238*100,0)</f>
        <v>0</v>
      </c>
      <c r="M237" s="65">
        <f>IF(AND(E237&gt;0,E237&lt;&gt;"0"),L237/E237,0)</f>
        <v>0</v>
      </c>
      <c r="N237" s="66">
        <f>IF(N$1&gt;0,(N$1-M237)/N$1,0)</f>
        <v>1</v>
      </c>
      <c r="O237" s="485" t="s">
        <v>566</v>
      </c>
      <c r="P237" s="470" t="s">
        <v>42</v>
      </c>
      <c r="Q237" s="84"/>
      <c r="R237" s="36" t="s">
        <v>98</v>
      </c>
    </row>
    <row r="238" spans="1:19" x14ac:dyDescent="0.25">
      <c r="A238" s="437"/>
      <c r="B238" s="479" t="s">
        <v>567</v>
      </c>
      <c r="C238" s="473" t="s">
        <v>75</v>
      </c>
      <c r="D238" s="47" t="s">
        <v>431</v>
      </c>
      <c r="E238" s="91" t="s">
        <v>431</v>
      </c>
      <c r="F238" s="47" t="s">
        <v>431</v>
      </c>
      <c r="G238" s="47" t="s">
        <v>431</v>
      </c>
      <c r="H238" s="47" t="s">
        <v>431</v>
      </c>
      <c r="I238" s="47" t="s">
        <v>431</v>
      </c>
      <c r="J238" s="47" t="s">
        <v>431</v>
      </c>
      <c r="K238" s="47" t="s">
        <v>431</v>
      </c>
      <c r="L238" s="49"/>
      <c r="M238" s="50" t="s">
        <v>45</v>
      </c>
      <c r="N238" s="92" t="s">
        <v>45</v>
      </c>
      <c r="O238" s="464" t="s">
        <v>568</v>
      </c>
      <c r="P238" s="43"/>
      <c r="Q238" s="35" t="s">
        <v>47</v>
      </c>
      <c r="R238" s="36"/>
    </row>
    <row r="239" spans="1:19" x14ac:dyDescent="0.25">
      <c r="A239" s="437"/>
      <c r="B239" s="479" t="s">
        <v>569</v>
      </c>
      <c r="C239" s="473" t="s">
        <v>75</v>
      </c>
      <c r="D239" s="47" t="s">
        <v>431</v>
      </c>
      <c r="E239" s="91" t="s">
        <v>431</v>
      </c>
      <c r="F239" s="47" t="s">
        <v>431</v>
      </c>
      <c r="G239" s="47" t="s">
        <v>431</v>
      </c>
      <c r="H239" s="47" t="s">
        <v>431</v>
      </c>
      <c r="I239" s="47" t="s">
        <v>431</v>
      </c>
      <c r="J239" s="47" t="s">
        <v>431</v>
      </c>
      <c r="K239" s="47" t="s">
        <v>431</v>
      </c>
      <c r="L239" s="49"/>
      <c r="M239" s="50" t="s">
        <v>45</v>
      </c>
      <c r="N239" s="92" t="s">
        <v>45</v>
      </c>
      <c r="O239" s="464" t="s">
        <v>570</v>
      </c>
      <c r="P239" s="43"/>
      <c r="Q239" s="35" t="s">
        <v>47</v>
      </c>
      <c r="R239" s="36"/>
    </row>
    <row r="240" spans="1:19" ht="21" x14ac:dyDescent="0.25">
      <c r="A240" s="437" t="s">
        <v>571</v>
      </c>
      <c r="B240" s="393" t="s">
        <v>740</v>
      </c>
      <c r="C240" s="52" t="s">
        <v>98</v>
      </c>
      <c r="D240" s="96">
        <v>100</v>
      </c>
      <c r="E240" s="106"/>
      <c r="F240" s="107"/>
      <c r="G240" s="107"/>
      <c r="H240" s="107"/>
      <c r="I240" s="107"/>
      <c r="J240" s="107"/>
      <c r="K240" s="107"/>
      <c r="L240" s="97">
        <f>IF(L241&gt;0,L242/L241*100,0)</f>
        <v>0</v>
      </c>
      <c r="M240" s="50">
        <f>IF(AND(E240&gt;0,E240&lt;&gt;"0"),L240/E240,0)</f>
        <v>0</v>
      </c>
      <c r="N240" s="51">
        <f>IF(N$1&gt;0,(N$1-M240)/N$1,0)</f>
        <v>1</v>
      </c>
      <c r="O240" s="782" t="s">
        <v>573</v>
      </c>
      <c r="P240" s="43" t="s">
        <v>574</v>
      </c>
      <c r="Q240" s="35">
        <v>2</v>
      </c>
      <c r="R240" s="36" t="s">
        <v>98</v>
      </c>
    </row>
    <row r="241" spans="1:27" x14ac:dyDescent="0.25">
      <c r="A241" s="437"/>
      <c r="B241" s="365" t="s">
        <v>575</v>
      </c>
      <c r="C241" s="90" t="s">
        <v>75</v>
      </c>
      <c r="D241" s="47" t="s">
        <v>431</v>
      </c>
      <c r="E241" s="91" t="s">
        <v>431</v>
      </c>
      <c r="F241" s="47" t="s">
        <v>431</v>
      </c>
      <c r="G241" s="47" t="s">
        <v>431</v>
      </c>
      <c r="H241" s="47" t="s">
        <v>431</v>
      </c>
      <c r="I241" s="47" t="s">
        <v>431</v>
      </c>
      <c r="J241" s="47" t="s">
        <v>431</v>
      </c>
      <c r="K241" s="47" t="s">
        <v>431</v>
      </c>
      <c r="L241" s="49"/>
      <c r="M241" s="50" t="s">
        <v>45</v>
      </c>
      <c r="N241" s="92" t="s">
        <v>45</v>
      </c>
      <c r="O241" s="783"/>
      <c r="P241" s="43"/>
      <c r="Q241" s="35" t="s">
        <v>47</v>
      </c>
      <c r="R241" s="36"/>
    </row>
    <row r="242" spans="1:27" ht="20.45" customHeight="1" x14ac:dyDescent="0.25">
      <c r="A242" s="437"/>
      <c r="B242" s="365" t="s">
        <v>576</v>
      </c>
      <c r="C242" s="90" t="s">
        <v>75</v>
      </c>
      <c r="D242" s="47" t="s">
        <v>431</v>
      </c>
      <c r="E242" s="91" t="s">
        <v>431</v>
      </c>
      <c r="F242" s="47" t="s">
        <v>431</v>
      </c>
      <c r="G242" s="47" t="s">
        <v>431</v>
      </c>
      <c r="H242" s="47" t="s">
        <v>431</v>
      </c>
      <c r="I242" s="47" t="s">
        <v>431</v>
      </c>
      <c r="J242" s="47" t="s">
        <v>431</v>
      </c>
      <c r="K242" s="47" t="s">
        <v>431</v>
      </c>
      <c r="L242" s="49"/>
      <c r="M242" s="50" t="s">
        <v>45</v>
      </c>
      <c r="N242" s="92" t="s">
        <v>45</v>
      </c>
      <c r="O242" s="784"/>
      <c r="P242" s="43"/>
      <c r="Q242" s="35" t="s">
        <v>47</v>
      </c>
      <c r="R242" s="36"/>
    </row>
    <row r="243" spans="1:27" x14ac:dyDescent="0.25">
      <c r="A243" s="437" t="s">
        <v>577</v>
      </c>
      <c r="B243" s="321" t="s">
        <v>741</v>
      </c>
      <c r="C243" s="52" t="s">
        <v>98</v>
      </c>
      <c r="D243" s="96">
        <v>100</v>
      </c>
      <c r="E243" s="106"/>
      <c r="F243" s="107"/>
      <c r="G243" s="107"/>
      <c r="H243" s="107"/>
      <c r="I243" s="107"/>
      <c r="J243" s="107"/>
      <c r="K243" s="107"/>
      <c r="L243" s="97">
        <f>IF(L244&gt;0,L245/L244*100,0)</f>
        <v>0</v>
      </c>
      <c r="M243" s="50">
        <f>IF(AND(E243&gt;0,E243&lt;&gt;"0"),L243/E243,0)</f>
        <v>0</v>
      </c>
      <c r="N243" s="51">
        <f>IF(N$1&gt;0,(N$1-M243)/N$1,0)</f>
        <v>1</v>
      </c>
      <c r="O243" s="226"/>
      <c r="P243" s="43" t="s">
        <v>15</v>
      </c>
      <c r="Q243" s="35">
        <v>2</v>
      </c>
      <c r="R243" s="36" t="s">
        <v>98</v>
      </c>
    </row>
    <row r="244" spans="1:27" x14ac:dyDescent="0.25">
      <c r="A244" s="437"/>
      <c r="B244" s="365" t="s">
        <v>579</v>
      </c>
      <c r="C244" s="90" t="s">
        <v>75</v>
      </c>
      <c r="D244" s="47" t="s">
        <v>431</v>
      </c>
      <c r="E244" s="91" t="s">
        <v>431</v>
      </c>
      <c r="F244" s="47" t="s">
        <v>431</v>
      </c>
      <c r="G244" s="47" t="s">
        <v>431</v>
      </c>
      <c r="H244" s="47" t="s">
        <v>431</v>
      </c>
      <c r="I244" s="47" t="s">
        <v>431</v>
      </c>
      <c r="J244" s="47" t="s">
        <v>431</v>
      </c>
      <c r="K244" s="47" t="s">
        <v>431</v>
      </c>
      <c r="L244" s="49"/>
      <c r="M244" s="50" t="s">
        <v>45</v>
      </c>
      <c r="N244" s="92" t="s">
        <v>45</v>
      </c>
      <c r="O244" s="42"/>
      <c r="P244" s="43"/>
      <c r="Q244" s="35" t="s">
        <v>47</v>
      </c>
      <c r="R244" s="36"/>
    </row>
    <row r="245" spans="1:27" ht="10.9" customHeight="1" x14ac:dyDescent="0.25">
      <c r="A245" s="437"/>
      <c r="B245" s="379" t="s">
        <v>580</v>
      </c>
      <c r="C245" s="101" t="s">
        <v>75</v>
      </c>
      <c r="D245" s="54" t="s">
        <v>431</v>
      </c>
      <c r="E245" s="102" t="s">
        <v>431</v>
      </c>
      <c r="F245" s="54" t="s">
        <v>431</v>
      </c>
      <c r="G245" s="54" t="s">
        <v>431</v>
      </c>
      <c r="H245" s="54" t="s">
        <v>431</v>
      </c>
      <c r="I245" s="54" t="s">
        <v>431</v>
      </c>
      <c r="J245" s="54" t="s">
        <v>431</v>
      </c>
      <c r="K245" s="54" t="s">
        <v>431</v>
      </c>
      <c r="L245" s="56"/>
      <c r="M245" s="57" t="s">
        <v>45</v>
      </c>
      <c r="N245" s="103" t="s">
        <v>45</v>
      </c>
      <c r="O245" s="59"/>
      <c r="P245" s="59"/>
      <c r="Q245" s="105" t="s">
        <v>47</v>
      </c>
      <c r="R245" s="36"/>
    </row>
    <row r="246" spans="1:27" ht="18.75" customHeight="1" x14ac:dyDescent="0.25">
      <c r="A246" s="437" t="s">
        <v>581</v>
      </c>
      <c r="B246" s="321" t="s">
        <v>742</v>
      </c>
      <c r="C246" s="244" t="s">
        <v>98</v>
      </c>
      <c r="D246" s="96">
        <v>72</v>
      </c>
      <c r="E246" s="106">
        <v>15</v>
      </c>
      <c r="F246" s="107"/>
      <c r="G246" s="107"/>
      <c r="H246" s="107"/>
      <c r="I246" s="107"/>
      <c r="J246" s="107"/>
      <c r="K246" s="107"/>
      <c r="L246" s="97">
        <f>IF(L247&gt;0,L248/L247*100,0)</f>
        <v>0</v>
      </c>
      <c r="M246" s="50">
        <f>IF(AND(E246&gt;0,E246&lt;&gt;"0"),L246/E246,0)</f>
        <v>0</v>
      </c>
      <c r="N246" s="51">
        <f>IF(N$1&gt;0,(N$1-M246)/N$1,0)</f>
        <v>1</v>
      </c>
      <c r="O246" s="125" t="s">
        <v>583</v>
      </c>
      <c r="P246" s="43" t="s">
        <v>15</v>
      </c>
      <c r="Q246" s="35">
        <v>2</v>
      </c>
      <c r="R246" s="36" t="s">
        <v>98</v>
      </c>
    </row>
    <row r="247" spans="1:27" x14ac:dyDescent="0.25">
      <c r="A247" s="437"/>
      <c r="B247" s="361" t="s">
        <v>584</v>
      </c>
      <c r="C247" s="90" t="s">
        <v>75</v>
      </c>
      <c r="D247" s="47" t="s">
        <v>431</v>
      </c>
      <c r="E247" s="91" t="s">
        <v>431</v>
      </c>
      <c r="F247" s="47" t="s">
        <v>431</v>
      </c>
      <c r="G247" s="47" t="s">
        <v>431</v>
      </c>
      <c r="H247" s="47" t="s">
        <v>431</v>
      </c>
      <c r="I247" s="47" t="s">
        <v>431</v>
      </c>
      <c r="J247" s="47" t="s">
        <v>431</v>
      </c>
      <c r="K247" s="47" t="s">
        <v>431</v>
      </c>
      <c r="L247" s="49"/>
      <c r="M247" s="50" t="s">
        <v>45</v>
      </c>
      <c r="N247" s="92" t="s">
        <v>45</v>
      </c>
      <c r="O247" s="42"/>
      <c r="P247" s="43"/>
      <c r="Q247" s="35" t="s">
        <v>47</v>
      </c>
      <c r="R247" s="36"/>
    </row>
    <row r="248" spans="1:27" x14ac:dyDescent="0.25">
      <c r="A248" s="437"/>
      <c r="B248" s="365" t="s">
        <v>585</v>
      </c>
      <c r="C248" s="90" t="s">
        <v>75</v>
      </c>
      <c r="D248" s="47" t="s">
        <v>431</v>
      </c>
      <c r="E248" s="91" t="s">
        <v>431</v>
      </c>
      <c r="F248" s="47" t="s">
        <v>431</v>
      </c>
      <c r="G248" s="47" t="s">
        <v>431</v>
      </c>
      <c r="H248" s="47" t="s">
        <v>431</v>
      </c>
      <c r="I248" s="47" t="s">
        <v>431</v>
      </c>
      <c r="J248" s="47" t="s">
        <v>431</v>
      </c>
      <c r="K248" s="47" t="s">
        <v>431</v>
      </c>
      <c r="L248" s="49"/>
      <c r="M248" s="50" t="s">
        <v>45</v>
      </c>
      <c r="N248" s="92" t="s">
        <v>45</v>
      </c>
      <c r="O248" s="42"/>
      <c r="P248" s="43"/>
      <c r="Q248" s="35" t="s">
        <v>47</v>
      </c>
      <c r="R248" s="36"/>
    </row>
    <row r="249" spans="1:27" ht="19.149999999999999" customHeight="1" x14ac:dyDescent="0.25">
      <c r="A249" s="437" t="s">
        <v>586</v>
      </c>
      <c r="B249" s="321" t="s">
        <v>743</v>
      </c>
      <c r="C249" s="244" t="s">
        <v>98</v>
      </c>
      <c r="D249" s="96">
        <v>9</v>
      </c>
      <c r="E249" s="106"/>
      <c r="F249" s="107"/>
      <c r="G249" s="107"/>
      <c r="H249" s="107"/>
      <c r="I249" s="107"/>
      <c r="J249" s="107"/>
      <c r="K249" s="107"/>
      <c r="L249" s="245">
        <f>IF(L250&gt;0,L251/L250*100,0)</f>
        <v>0</v>
      </c>
      <c r="M249" s="50">
        <f>IF(AND(E249&gt;0,E249&lt;&gt;"0"),L249/E249,0)</f>
        <v>0</v>
      </c>
      <c r="N249" s="51">
        <f>IF(N$1&gt;0,(N$1-M249)/N$1,0)</f>
        <v>1</v>
      </c>
      <c r="O249" s="125" t="s">
        <v>588</v>
      </c>
      <c r="P249" s="43" t="s">
        <v>15</v>
      </c>
      <c r="Q249" s="35">
        <v>2</v>
      </c>
      <c r="R249" s="36" t="s">
        <v>98</v>
      </c>
    </row>
    <row r="250" spans="1:27" ht="19.899999999999999" customHeight="1" x14ac:dyDescent="0.25">
      <c r="A250" s="437"/>
      <c r="B250" s="361" t="s">
        <v>589</v>
      </c>
      <c r="C250" s="90" t="s">
        <v>75</v>
      </c>
      <c r="D250" s="47" t="s">
        <v>431</v>
      </c>
      <c r="E250" s="91" t="s">
        <v>431</v>
      </c>
      <c r="F250" s="47" t="s">
        <v>431</v>
      </c>
      <c r="G250" s="47" t="s">
        <v>431</v>
      </c>
      <c r="H250" s="47" t="s">
        <v>431</v>
      </c>
      <c r="I250" s="47" t="s">
        <v>431</v>
      </c>
      <c r="J250" s="47" t="s">
        <v>431</v>
      </c>
      <c r="K250" s="47" t="s">
        <v>431</v>
      </c>
      <c r="L250" s="49"/>
      <c r="M250" s="50" t="s">
        <v>45</v>
      </c>
      <c r="N250" s="92" t="s">
        <v>45</v>
      </c>
      <c r="O250" s="42"/>
      <c r="P250" s="43"/>
      <c r="Q250" s="35" t="s">
        <v>47</v>
      </c>
      <c r="R250" s="36"/>
    </row>
    <row r="251" spans="1:27" ht="10.9" customHeight="1" x14ac:dyDescent="0.25">
      <c r="A251" s="440"/>
      <c r="B251" s="379" t="s">
        <v>590</v>
      </c>
      <c r="C251" s="101" t="s">
        <v>75</v>
      </c>
      <c r="D251" s="54" t="s">
        <v>431</v>
      </c>
      <c r="E251" s="102" t="s">
        <v>431</v>
      </c>
      <c r="F251" s="54" t="s">
        <v>431</v>
      </c>
      <c r="G251" s="54" t="s">
        <v>431</v>
      </c>
      <c r="H251" s="54" t="s">
        <v>431</v>
      </c>
      <c r="I251" s="54" t="s">
        <v>431</v>
      </c>
      <c r="J251" s="54" t="s">
        <v>431</v>
      </c>
      <c r="K251" s="54" t="s">
        <v>431</v>
      </c>
      <c r="L251" s="56"/>
      <c r="M251" s="57" t="s">
        <v>45</v>
      </c>
      <c r="N251" s="103" t="s">
        <v>45</v>
      </c>
      <c r="O251" s="59"/>
      <c r="P251" s="75"/>
      <c r="Q251" s="105" t="s">
        <v>47</v>
      </c>
      <c r="R251" s="36"/>
    </row>
    <row r="252" spans="1:27" ht="24" customHeight="1" x14ac:dyDescent="0.25">
      <c r="A252" s="437" t="s">
        <v>591</v>
      </c>
      <c r="B252" s="320" t="s">
        <v>744</v>
      </c>
      <c r="C252" s="251" t="s">
        <v>407</v>
      </c>
      <c r="D252" s="85">
        <v>9</v>
      </c>
      <c r="E252" s="86"/>
      <c r="F252" s="87"/>
      <c r="G252" s="87"/>
      <c r="H252" s="87"/>
      <c r="I252" s="87"/>
      <c r="J252" s="87"/>
      <c r="K252" s="87"/>
      <c r="L252" s="49">
        <v>1</v>
      </c>
      <c r="M252" s="65">
        <f>IF(AND(E252&gt;0,E252&lt;&gt;"0"),L252/E252,0)</f>
        <v>0</v>
      </c>
      <c r="N252" s="66">
        <f>IF(N$1&gt;0,(N$1-M252)/N$1,0)</f>
        <v>1</v>
      </c>
      <c r="O252" s="131" t="s">
        <v>593</v>
      </c>
      <c r="P252" s="43" t="s">
        <v>15</v>
      </c>
      <c r="Q252" s="35">
        <v>2</v>
      </c>
      <c r="R252" s="36" t="s">
        <v>98</v>
      </c>
    </row>
    <row r="253" spans="1:27" ht="24" customHeight="1" x14ac:dyDescent="0.25">
      <c r="A253" s="440" t="s">
        <v>594</v>
      </c>
      <c r="B253" s="322" t="s">
        <v>745</v>
      </c>
      <c r="C253" s="315" t="s">
        <v>407</v>
      </c>
      <c r="D253" s="153">
        <v>9</v>
      </c>
      <c r="E253" s="316"/>
      <c r="F253" s="238"/>
      <c r="G253" s="238"/>
      <c r="H253" s="238"/>
      <c r="I253" s="238"/>
      <c r="J253" s="238"/>
      <c r="K253" s="238"/>
      <c r="L253" s="56">
        <v>1</v>
      </c>
      <c r="M253" s="57">
        <f>IF(AND(E253&gt;0,E253&lt;&gt;"0"),L253/E253,0)</f>
        <v>0</v>
      </c>
      <c r="N253" s="58">
        <f>IF(N$1&gt;0,(N$1-M253)/N$1,0)</f>
        <v>1</v>
      </c>
      <c r="O253" s="317" t="s">
        <v>593</v>
      </c>
      <c r="P253" s="43" t="s">
        <v>15</v>
      </c>
      <c r="Q253" s="35">
        <v>2</v>
      </c>
      <c r="R253" s="36" t="s">
        <v>98</v>
      </c>
    </row>
    <row r="254" spans="1:27" s="25" customFormat="1" ht="11.25" customHeight="1" x14ac:dyDescent="0.2">
      <c r="A254" s="436"/>
      <c r="B254" s="11"/>
      <c r="C254" s="18"/>
      <c r="D254" s="11"/>
      <c r="E254" s="19"/>
      <c r="F254" s="11"/>
      <c r="G254" s="11"/>
      <c r="H254" s="11"/>
      <c r="I254" s="11"/>
      <c r="J254" s="11"/>
      <c r="K254" s="11"/>
      <c r="L254" s="11"/>
      <c r="M254" s="6"/>
      <c r="N254" s="14"/>
      <c r="O254" s="15"/>
      <c r="P254" s="15"/>
      <c r="Q254" s="257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s="25" customFormat="1" ht="11.25" x14ac:dyDescent="0.2">
      <c r="A255" s="436"/>
      <c r="B255" s="11" t="s">
        <v>596</v>
      </c>
      <c r="C255" s="18"/>
      <c r="D255" s="11"/>
      <c r="E255" s="19"/>
      <c r="F255" s="11"/>
      <c r="G255" s="11"/>
      <c r="H255" s="11"/>
      <c r="I255" s="11"/>
      <c r="J255" s="11"/>
      <c r="K255" s="11"/>
      <c r="L255" s="258"/>
      <c r="M255" s="6"/>
      <c r="N255" s="14"/>
      <c r="O255" s="15"/>
      <c r="P255" s="15"/>
      <c r="Q255" s="257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s="25" customFormat="1" ht="11.25" x14ac:dyDescent="0.2">
      <c r="A256" s="436"/>
      <c r="B256" s="11" t="s">
        <v>597</v>
      </c>
      <c r="C256" s="18"/>
      <c r="D256" s="11"/>
      <c r="E256" s="19"/>
      <c r="F256" s="11"/>
      <c r="G256" s="11"/>
      <c r="H256" s="11"/>
      <c r="I256" s="11"/>
      <c r="J256" s="11"/>
      <c r="K256" s="11"/>
      <c r="L256" s="258"/>
      <c r="M256" s="6"/>
      <c r="N256" s="14"/>
      <c r="O256" s="15"/>
      <c r="P256" s="15"/>
      <c r="Q256" s="257"/>
      <c r="S256" s="11"/>
      <c r="T256" s="11"/>
      <c r="U256" s="11"/>
      <c r="V256" s="11"/>
      <c r="W256" s="11"/>
      <c r="X256" s="11"/>
      <c r="Y256" s="11"/>
      <c r="Z256" s="11"/>
      <c r="AA256" s="11"/>
    </row>
    <row r="262" spans="1:27" s="25" customFormat="1" ht="11.25" x14ac:dyDescent="0.2">
      <c r="A262" s="436"/>
      <c r="B262" s="11"/>
      <c r="C262" s="18"/>
      <c r="D262" s="11"/>
      <c r="E262" s="19"/>
      <c r="F262" s="11"/>
      <c r="G262" s="11"/>
      <c r="H262" s="11"/>
      <c r="I262" s="11"/>
      <c r="J262" s="11"/>
      <c r="K262" s="11"/>
      <c r="L262" s="259"/>
      <c r="M262" s="6"/>
      <c r="N262" s="14"/>
      <c r="O262" s="15"/>
      <c r="P262" s="15"/>
      <c r="Q262" s="257"/>
      <c r="S262" s="11"/>
      <c r="T262" s="11"/>
      <c r="U262" s="11"/>
      <c r="V262" s="11"/>
      <c r="W262" s="11"/>
      <c r="X262" s="11"/>
      <c r="Y262" s="11"/>
      <c r="Z262" s="11"/>
      <c r="AA262" s="11"/>
    </row>
  </sheetData>
  <sheetProtection formatCells="0" formatColumns="0" formatRows="0" insertColumns="0" insertRows="0" insertHyperlinks="0" deleteColumns="0" deleteRows="0" sort="0" autoFilter="0" pivotTables="0"/>
  <autoFilter ref="A5:AA253"/>
  <mergeCells count="2">
    <mergeCell ref="O125:O126"/>
    <mergeCell ref="O240:O242"/>
  </mergeCells>
  <pageMargins left="0.19685039370078741" right="0" top="0.19685039370078741" bottom="0.19685039370078741" header="0.51181102362204722" footer="0.51181102362204722"/>
  <pageSetup paperSize="9" scale="81" fitToWidth="0" fitToHeight="6" orientation="landscape" r:id="rId1"/>
  <rowBreaks count="2" manualBreakCount="2">
    <brk id="70" man="1"/>
    <brk id="16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64"/>
  <sheetViews>
    <sheetView view="pageBreakPreview" workbookViewId="0">
      <pane xSplit="3" ySplit="125" topLeftCell="D126" activePane="bottomRight" state="frozen"/>
      <selection pane="topRight"/>
      <selection pane="bottomLeft"/>
      <selection pane="bottomRight" activeCell="D126" sqref="D126"/>
    </sheetView>
  </sheetViews>
  <sheetFormatPr defaultColWidth="9.140625" defaultRowHeight="15" x14ac:dyDescent="0.25"/>
  <cols>
    <col min="1" max="1" width="4.28515625" style="436" customWidth="1"/>
    <col min="2" max="2" width="83" style="11" customWidth="1"/>
    <col min="3" max="3" width="8.7109375" style="18" customWidth="1"/>
    <col min="4" max="4" width="6" style="11" hidden="1" customWidth="1"/>
    <col min="5" max="5" width="6" style="19" customWidth="1"/>
    <col min="6" max="11" width="6" style="11" hidden="1" customWidth="1"/>
    <col min="12" max="12" width="8.7109375" style="11" customWidth="1"/>
    <col min="13" max="13" width="8.7109375" style="6" customWidth="1"/>
    <col min="14" max="14" width="4.42578125" style="14" hidden="1" customWidth="1"/>
    <col min="15" max="15" width="49.5703125" style="15" customWidth="1"/>
    <col min="16" max="16" width="8.140625" style="15" customWidth="1"/>
    <col min="17" max="17" width="6.5703125" style="257" hidden="1" customWidth="1"/>
    <col min="18" max="18" width="12.140625" style="25" hidden="1" customWidth="1"/>
    <col min="19" max="19" width="21.7109375" style="11" customWidth="1"/>
    <col min="20" max="20" width="9.140625" style="11"/>
  </cols>
  <sheetData>
    <row r="1" spans="1:18" ht="23.45" customHeight="1" x14ac:dyDescent="0.25">
      <c r="B1" s="1" t="s">
        <v>0</v>
      </c>
      <c r="C1" s="548" t="s">
        <v>598</v>
      </c>
      <c r="D1" s="3"/>
      <c r="E1" s="4"/>
      <c r="F1" s="3"/>
      <c r="G1" s="3"/>
      <c r="H1" s="5"/>
      <c r="I1" s="5"/>
      <c r="J1" s="5"/>
      <c r="K1" s="5"/>
      <c r="L1" s="5"/>
      <c r="N1" s="7">
        <f>1/12*N3</f>
        <v>0.5</v>
      </c>
      <c r="O1" s="8" t="s">
        <v>599</v>
      </c>
      <c r="P1" s="9">
        <f>COUNTIF(P6:P308,"*")</f>
        <v>0</v>
      </c>
      <c r="Q1" s="9">
        <f>COUNTIF(Q6:Q308,"1")</f>
        <v>50</v>
      </c>
      <c r="R1" s="10" t="s">
        <v>2</v>
      </c>
    </row>
    <row r="2" spans="1:18" ht="15" customHeight="1" x14ac:dyDescent="0.25">
      <c r="B2" s="1"/>
      <c r="C2" s="2">
        <v>41897</v>
      </c>
      <c r="D2" s="1"/>
      <c r="E2" s="13"/>
      <c r="F2" s="1"/>
      <c r="G2" s="1"/>
      <c r="Q2" s="16">
        <f>COUNTIF(Q6:Q308,"2")</f>
        <v>34</v>
      </c>
      <c r="R2" s="10" t="s">
        <v>3</v>
      </c>
    </row>
    <row r="3" spans="1:18" ht="12.75" customHeight="1" x14ac:dyDescent="0.25">
      <c r="B3" s="17" t="s">
        <v>600</v>
      </c>
      <c r="L3" s="20" t="s">
        <v>601</v>
      </c>
      <c r="M3" s="21"/>
      <c r="N3" s="22">
        <v>6</v>
      </c>
      <c r="O3" s="23" t="s">
        <v>6</v>
      </c>
      <c r="Q3" s="24">
        <f>Q1+Q2</f>
        <v>84</v>
      </c>
    </row>
    <row r="4" spans="1:18" ht="27" customHeight="1" x14ac:dyDescent="0.25">
      <c r="B4" s="26" t="s">
        <v>7</v>
      </c>
      <c r="C4" s="27" t="s">
        <v>8</v>
      </c>
      <c r="D4" s="28">
        <v>2013</v>
      </c>
      <c r="E4" s="29" t="s">
        <v>602</v>
      </c>
      <c r="F4" s="28">
        <v>2015</v>
      </c>
      <c r="G4" s="28">
        <v>2016</v>
      </c>
      <c r="H4" s="28">
        <v>2017</v>
      </c>
      <c r="I4" s="28">
        <v>2018</v>
      </c>
      <c r="J4" s="28">
        <v>2019</v>
      </c>
      <c r="K4" s="28">
        <v>2020</v>
      </c>
      <c r="L4" s="30" t="s">
        <v>10</v>
      </c>
      <c r="M4" s="31" t="s">
        <v>11</v>
      </c>
      <c r="N4" s="32"/>
      <c r="O4" s="33" t="s">
        <v>12</v>
      </c>
      <c r="P4" s="34"/>
      <c r="Q4" s="35"/>
      <c r="R4" s="36" t="s">
        <v>8</v>
      </c>
    </row>
    <row r="5" spans="1:18" s="44" customFormat="1" ht="7.5" customHeight="1" x14ac:dyDescent="0.2">
      <c r="A5" s="436"/>
      <c r="B5" s="37">
        <v>1</v>
      </c>
      <c r="C5" s="37">
        <v>2</v>
      </c>
      <c r="D5" s="37">
        <v>6</v>
      </c>
      <c r="E5" s="38">
        <v>7</v>
      </c>
      <c r="F5" s="37">
        <v>8</v>
      </c>
      <c r="G5" s="37">
        <v>9</v>
      </c>
      <c r="H5" s="37">
        <v>10</v>
      </c>
      <c r="I5" s="37">
        <v>11</v>
      </c>
      <c r="J5" s="37">
        <v>12</v>
      </c>
      <c r="K5" s="37">
        <v>13</v>
      </c>
      <c r="L5" s="39"/>
      <c r="M5" s="40"/>
      <c r="N5" s="41"/>
      <c r="O5" s="42"/>
      <c r="P5" s="43"/>
      <c r="Q5" s="35"/>
      <c r="R5" s="36">
        <v>2</v>
      </c>
    </row>
    <row r="6" spans="1:18" ht="16.899999999999999" customHeight="1" x14ac:dyDescent="0.25">
      <c r="A6" s="437">
        <v>1</v>
      </c>
      <c r="B6" s="381" t="s">
        <v>603</v>
      </c>
      <c r="C6" s="46" t="s">
        <v>14</v>
      </c>
      <c r="D6" s="47">
        <v>4061</v>
      </c>
      <c r="E6" s="48"/>
      <c r="F6" s="49"/>
      <c r="G6" s="49"/>
      <c r="H6" s="49"/>
      <c r="I6" s="49"/>
      <c r="J6" s="49"/>
      <c r="K6" s="49"/>
      <c r="L6" s="49"/>
      <c r="M6" s="50">
        <f t="shared" ref="M6:M16" si="0">IF(AND(E6&gt;0,E6&lt;&gt;"0"),L6/E6,0)</f>
        <v>0</v>
      </c>
      <c r="N6" s="51">
        <f t="shared" ref="N6:N14" si="1">IF(N$1&gt;0,(N$1-M6)/N$1,0)</f>
        <v>1</v>
      </c>
      <c r="O6" s="42"/>
      <c r="P6" s="42" t="s">
        <v>15</v>
      </c>
      <c r="Q6" s="35">
        <v>1</v>
      </c>
      <c r="R6" s="36" t="s">
        <v>16</v>
      </c>
    </row>
    <row r="7" spans="1:18" ht="16.899999999999999" customHeight="1" x14ac:dyDescent="0.25">
      <c r="A7" s="437">
        <v>2</v>
      </c>
      <c r="B7" s="381" t="s">
        <v>604</v>
      </c>
      <c r="C7" s="52" t="s">
        <v>18</v>
      </c>
      <c r="D7" s="47">
        <v>102727</v>
      </c>
      <c r="E7" s="48"/>
      <c r="F7" s="49"/>
      <c r="G7" s="49"/>
      <c r="H7" s="49"/>
      <c r="I7" s="49"/>
      <c r="J7" s="49"/>
      <c r="K7" s="49"/>
      <c r="L7" s="49"/>
      <c r="M7" s="50">
        <f t="shared" si="0"/>
        <v>0</v>
      </c>
      <c r="N7" s="51">
        <f t="shared" si="1"/>
        <v>1</v>
      </c>
      <c r="O7" s="42"/>
      <c r="P7" s="42" t="s">
        <v>15</v>
      </c>
      <c r="Q7" s="35">
        <v>1</v>
      </c>
      <c r="R7" s="36" t="s">
        <v>19</v>
      </c>
    </row>
    <row r="8" spans="1:18" ht="16.899999999999999" customHeight="1" x14ac:dyDescent="0.25">
      <c r="A8" s="437">
        <v>3</v>
      </c>
      <c r="B8" s="381" t="s">
        <v>605</v>
      </c>
      <c r="C8" s="52" t="s">
        <v>21</v>
      </c>
      <c r="D8" s="47">
        <v>1626</v>
      </c>
      <c r="E8" s="48"/>
      <c r="F8" s="49"/>
      <c r="G8" s="49"/>
      <c r="H8" s="49"/>
      <c r="I8" s="49"/>
      <c r="J8" s="49"/>
      <c r="K8" s="49"/>
      <c r="L8" s="49"/>
      <c r="M8" s="50">
        <f t="shared" si="0"/>
        <v>0</v>
      </c>
      <c r="N8" s="51">
        <f t="shared" si="1"/>
        <v>1</v>
      </c>
      <c r="O8" s="42"/>
      <c r="P8" s="42" t="s">
        <v>15</v>
      </c>
      <c r="Q8" s="35">
        <v>1</v>
      </c>
      <c r="R8" s="36" t="s">
        <v>19</v>
      </c>
    </row>
    <row r="9" spans="1:18" ht="25.15" customHeight="1" x14ac:dyDescent="0.25">
      <c r="A9" s="437">
        <v>4</v>
      </c>
      <c r="B9" s="381" t="s">
        <v>606</v>
      </c>
      <c r="C9" s="52" t="s">
        <v>23</v>
      </c>
      <c r="D9" s="47">
        <v>6213</v>
      </c>
      <c r="E9" s="48"/>
      <c r="F9" s="49"/>
      <c r="G9" s="49"/>
      <c r="H9" s="49"/>
      <c r="I9" s="49"/>
      <c r="J9" s="49"/>
      <c r="K9" s="49"/>
      <c r="L9" s="49"/>
      <c r="M9" s="50">
        <f t="shared" si="0"/>
        <v>0</v>
      </c>
      <c r="N9" s="51">
        <f t="shared" si="1"/>
        <v>1</v>
      </c>
      <c r="O9" s="42"/>
      <c r="P9" s="42" t="s">
        <v>15</v>
      </c>
      <c r="Q9" s="35">
        <v>1</v>
      </c>
      <c r="R9" s="36" t="s">
        <v>24</v>
      </c>
    </row>
    <row r="10" spans="1:18" ht="17.45" customHeight="1" x14ac:dyDescent="0.25">
      <c r="A10" s="437">
        <v>5</v>
      </c>
      <c r="B10" s="419" t="s">
        <v>607</v>
      </c>
      <c r="C10" s="53" t="s">
        <v>26</v>
      </c>
      <c r="D10" s="54">
        <v>1630</v>
      </c>
      <c r="E10" s="55"/>
      <c r="F10" s="56"/>
      <c r="G10" s="56"/>
      <c r="H10" s="56"/>
      <c r="I10" s="56"/>
      <c r="J10" s="56"/>
      <c r="K10" s="56"/>
      <c r="L10" s="56"/>
      <c r="M10" s="57">
        <f t="shared" si="0"/>
        <v>0</v>
      </c>
      <c r="N10" s="58">
        <f t="shared" si="1"/>
        <v>1</v>
      </c>
      <c r="O10" s="59"/>
      <c r="P10" s="59" t="s">
        <v>15</v>
      </c>
      <c r="Q10" s="35">
        <v>1</v>
      </c>
      <c r="R10" s="36" t="s">
        <v>27</v>
      </c>
    </row>
    <row r="11" spans="1:18" ht="21" customHeight="1" x14ac:dyDescent="0.25">
      <c r="A11" s="437">
        <v>6</v>
      </c>
      <c r="B11" s="320" t="s">
        <v>608</v>
      </c>
      <c r="C11" s="61" t="s">
        <v>29</v>
      </c>
      <c r="D11" s="62">
        <v>32.329000000000001</v>
      </c>
      <c r="E11" s="63"/>
      <c r="F11" s="64"/>
      <c r="G11" s="64"/>
      <c r="H11" s="64"/>
      <c r="I11" s="64"/>
      <c r="J11" s="64"/>
      <c r="K11" s="64"/>
      <c r="L11" s="64"/>
      <c r="M11" s="65">
        <f t="shared" si="0"/>
        <v>0</v>
      </c>
      <c r="N11" s="66">
        <f t="shared" si="1"/>
        <v>1</v>
      </c>
      <c r="O11" s="551" t="s">
        <v>30</v>
      </c>
      <c r="P11" s="68" t="s">
        <v>15</v>
      </c>
      <c r="Q11" s="35">
        <v>1</v>
      </c>
      <c r="R11" s="36" t="s">
        <v>29</v>
      </c>
    </row>
    <row r="12" spans="1:18" ht="20.45" customHeight="1" x14ac:dyDescent="0.25">
      <c r="A12" s="437">
        <v>7</v>
      </c>
      <c r="B12" s="321" t="s">
        <v>609</v>
      </c>
      <c r="C12" s="46" t="s">
        <v>29</v>
      </c>
      <c r="D12" s="70">
        <v>14.599</v>
      </c>
      <c r="E12" s="63"/>
      <c r="F12" s="64"/>
      <c r="G12" s="64"/>
      <c r="H12" s="64"/>
      <c r="I12" s="64"/>
      <c r="J12" s="64"/>
      <c r="K12" s="64"/>
      <c r="L12" s="64"/>
      <c r="M12" s="65">
        <f t="shared" si="0"/>
        <v>0</v>
      </c>
      <c r="N12" s="51">
        <f t="shared" si="1"/>
        <v>1</v>
      </c>
      <c r="O12" s="551" t="s">
        <v>30</v>
      </c>
      <c r="P12" s="43" t="s">
        <v>15</v>
      </c>
      <c r="Q12" s="35">
        <v>1</v>
      </c>
      <c r="R12" s="36" t="s">
        <v>29</v>
      </c>
    </row>
    <row r="13" spans="1:18" ht="21" customHeight="1" x14ac:dyDescent="0.25">
      <c r="A13" s="437">
        <v>8</v>
      </c>
      <c r="B13" s="322" t="s">
        <v>610</v>
      </c>
      <c r="C13" s="71" t="s">
        <v>29</v>
      </c>
      <c r="D13" s="72">
        <v>7.1260000000000003</v>
      </c>
      <c r="E13" s="73"/>
      <c r="F13" s="74"/>
      <c r="G13" s="74"/>
      <c r="H13" s="74"/>
      <c r="I13" s="74"/>
      <c r="J13" s="74"/>
      <c r="K13" s="74"/>
      <c r="L13" s="74"/>
      <c r="M13" s="57">
        <f t="shared" si="0"/>
        <v>0</v>
      </c>
      <c r="N13" s="58">
        <f t="shared" si="1"/>
        <v>1</v>
      </c>
      <c r="O13" s="59" t="s">
        <v>30</v>
      </c>
      <c r="P13" s="75" t="s">
        <v>15</v>
      </c>
      <c r="Q13" s="35">
        <v>1</v>
      </c>
      <c r="R13" s="36" t="s">
        <v>29</v>
      </c>
    </row>
    <row r="14" spans="1:18" ht="20.45" customHeight="1" x14ac:dyDescent="0.25">
      <c r="A14" s="437">
        <v>9</v>
      </c>
      <c r="B14" s="523" t="s">
        <v>611</v>
      </c>
      <c r="C14" s="524" t="s">
        <v>34</v>
      </c>
      <c r="D14" s="525">
        <v>1959.6479999999999</v>
      </c>
      <c r="E14" s="526">
        <v>15</v>
      </c>
      <c r="F14" s="527"/>
      <c r="G14" s="527"/>
      <c r="H14" s="527"/>
      <c r="I14" s="527"/>
      <c r="J14" s="527"/>
      <c r="K14" s="527"/>
      <c r="L14" s="528">
        <v>14</v>
      </c>
      <c r="M14" s="549">
        <f t="shared" si="0"/>
        <v>0.93333333333333335</v>
      </c>
      <c r="N14" s="81">
        <f t="shared" si="1"/>
        <v>-0.8666666666666667</v>
      </c>
      <c r="O14" s="82" t="s">
        <v>35</v>
      </c>
      <c r="P14" s="60" t="s">
        <v>15</v>
      </c>
      <c r="Q14" s="111">
        <v>1</v>
      </c>
      <c r="R14" s="36" t="s">
        <v>34</v>
      </c>
    </row>
    <row r="15" spans="1:18" s="541" customFormat="1" ht="20.25" customHeight="1" x14ac:dyDescent="0.2">
      <c r="A15" s="529" t="s">
        <v>36</v>
      </c>
      <c r="B15" s="530" t="s">
        <v>37</v>
      </c>
      <c r="C15" s="531"/>
      <c r="D15" s="532"/>
      <c r="E15" s="533">
        <v>15</v>
      </c>
      <c r="F15" s="534"/>
      <c r="G15" s="534"/>
      <c r="H15" s="534"/>
      <c r="I15" s="534"/>
      <c r="J15" s="534"/>
      <c r="K15" s="534"/>
      <c r="L15" s="535">
        <v>11</v>
      </c>
      <c r="M15" s="550">
        <f t="shared" si="0"/>
        <v>0.73333333333333328</v>
      </c>
      <c r="N15" s="536"/>
      <c r="O15" s="537"/>
      <c r="P15" s="538"/>
      <c r="Q15" s="539"/>
      <c r="R15" s="540"/>
    </row>
    <row r="16" spans="1:18" ht="10.9" customHeight="1" x14ac:dyDescent="0.25">
      <c r="A16" s="437" t="s">
        <v>38</v>
      </c>
      <c r="B16" s="449" t="s">
        <v>612</v>
      </c>
      <c r="C16" s="468" t="s">
        <v>40</v>
      </c>
      <c r="D16" s="85">
        <v>327.5</v>
      </c>
      <c r="E16" s="86">
        <v>20</v>
      </c>
      <c r="F16" s="87"/>
      <c r="G16" s="87"/>
      <c r="H16" s="87"/>
      <c r="I16" s="87"/>
      <c r="J16" s="87"/>
      <c r="K16" s="87"/>
      <c r="L16" s="88">
        <f>IF(L18&gt;0,L17/L18,0)</f>
        <v>2</v>
      </c>
      <c r="M16" s="65">
        <f t="shared" si="0"/>
        <v>0.1</v>
      </c>
      <c r="N16" s="66">
        <f>IF(N$1&gt;0,(N$1-M16)/N$1,0)</f>
        <v>0.8</v>
      </c>
      <c r="O16" s="451" t="s">
        <v>41</v>
      </c>
      <c r="P16" s="469" t="s">
        <v>42</v>
      </c>
      <c r="Q16" s="84"/>
      <c r="R16" s="36" t="s">
        <v>43</v>
      </c>
    </row>
    <row r="17" spans="1:18" x14ac:dyDescent="0.25">
      <c r="A17" s="437"/>
      <c r="B17" s="452" t="s">
        <v>44</v>
      </c>
      <c r="C17" s="457" t="s">
        <v>40</v>
      </c>
      <c r="D17" s="47" t="s">
        <v>431</v>
      </c>
      <c r="E17" s="91" t="s">
        <v>431</v>
      </c>
      <c r="F17" s="47" t="s">
        <v>431</v>
      </c>
      <c r="G17" s="47" t="s">
        <v>431</v>
      </c>
      <c r="H17" s="47" t="s">
        <v>431</v>
      </c>
      <c r="I17" s="47" t="s">
        <v>431</v>
      </c>
      <c r="J17" s="47" t="s">
        <v>431</v>
      </c>
      <c r="K17" s="47" t="s">
        <v>431</v>
      </c>
      <c r="L17" s="49">
        <v>20</v>
      </c>
      <c r="M17" s="50" t="s">
        <v>45</v>
      </c>
      <c r="N17" s="92" t="s">
        <v>45</v>
      </c>
      <c r="O17" s="464" t="s">
        <v>46</v>
      </c>
      <c r="P17" s="551"/>
      <c r="Q17" s="84" t="s">
        <v>47</v>
      </c>
      <c r="R17" s="36"/>
    </row>
    <row r="18" spans="1:18" x14ac:dyDescent="0.25">
      <c r="A18" s="437"/>
      <c r="B18" s="452" t="s">
        <v>48</v>
      </c>
      <c r="C18" s="457" t="s">
        <v>49</v>
      </c>
      <c r="D18" s="47" t="s">
        <v>431</v>
      </c>
      <c r="E18" s="91" t="s">
        <v>431</v>
      </c>
      <c r="F18" s="47" t="s">
        <v>431</v>
      </c>
      <c r="G18" s="47" t="s">
        <v>431</v>
      </c>
      <c r="H18" s="47" t="s">
        <v>431</v>
      </c>
      <c r="I18" s="47" t="s">
        <v>431</v>
      </c>
      <c r="J18" s="47" t="s">
        <v>431</v>
      </c>
      <c r="K18" s="47" t="s">
        <v>431</v>
      </c>
      <c r="L18" s="49">
        <v>10</v>
      </c>
      <c r="M18" s="50" t="s">
        <v>45</v>
      </c>
      <c r="N18" s="92" t="s">
        <v>45</v>
      </c>
      <c r="O18" s="464" t="s">
        <v>50</v>
      </c>
      <c r="P18" s="551"/>
      <c r="Q18" s="84" t="s">
        <v>47</v>
      </c>
      <c r="R18" s="36"/>
    </row>
    <row r="19" spans="1:18" x14ac:dyDescent="0.25">
      <c r="A19" s="437" t="s">
        <v>51</v>
      </c>
      <c r="B19" s="455" t="s">
        <v>613</v>
      </c>
      <c r="C19" s="468" t="s">
        <v>40</v>
      </c>
      <c r="D19" s="85">
        <v>327.5</v>
      </c>
      <c r="E19" s="86">
        <v>20</v>
      </c>
      <c r="F19" s="87"/>
      <c r="G19" s="87"/>
      <c r="H19" s="87"/>
      <c r="I19" s="87"/>
      <c r="J19" s="87"/>
      <c r="K19" s="87"/>
      <c r="L19" s="88">
        <f>IF(L21&gt;0,L20/L21,0)</f>
        <v>2</v>
      </c>
      <c r="M19" s="65">
        <f>IF(AND(E19&gt;0,E19&lt;&gt;"0"),L19/E19,0)</f>
        <v>0.1</v>
      </c>
      <c r="N19" s="66">
        <f>IF(N$1&gt;0,(N$1-M19)/N$1,0)</f>
        <v>0.8</v>
      </c>
      <c r="O19" s="451" t="s">
        <v>41</v>
      </c>
      <c r="P19" s="469" t="s">
        <v>42</v>
      </c>
      <c r="Q19" s="84"/>
      <c r="R19" s="36" t="s">
        <v>43</v>
      </c>
    </row>
    <row r="20" spans="1:18" x14ac:dyDescent="0.25">
      <c r="A20" s="437"/>
      <c r="B20" s="453" t="s">
        <v>53</v>
      </c>
      <c r="C20" s="457" t="s">
        <v>40</v>
      </c>
      <c r="D20" s="47" t="s">
        <v>431</v>
      </c>
      <c r="E20" s="91" t="s">
        <v>431</v>
      </c>
      <c r="F20" s="47" t="s">
        <v>431</v>
      </c>
      <c r="G20" s="47" t="s">
        <v>431</v>
      </c>
      <c r="H20" s="47" t="s">
        <v>431</v>
      </c>
      <c r="I20" s="47" t="s">
        <v>431</v>
      </c>
      <c r="J20" s="47" t="s">
        <v>431</v>
      </c>
      <c r="K20" s="47" t="s">
        <v>431</v>
      </c>
      <c r="L20" s="49">
        <v>20</v>
      </c>
      <c r="M20" s="50" t="s">
        <v>45</v>
      </c>
      <c r="N20" s="92" t="s">
        <v>45</v>
      </c>
      <c r="O20" s="464" t="s">
        <v>54</v>
      </c>
      <c r="P20" s="551"/>
      <c r="Q20" s="84" t="s">
        <v>47</v>
      </c>
      <c r="R20" s="36"/>
    </row>
    <row r="21" spans="1:18" x14ac:dyDescent="0.25">
      <c r="A21" s="437"/>
      <c r="B21" s="453" t="s">
        <v>55</v>
      </c>
      <c r="C21" s="457" t="s">
        <v>49</v>
      </c>
      <c r="D21" s="47" t="s">
        <v>431</v>
      </c>
      <c r="E21" s="91" t="s">
        <v>431</v>
      </c>
      <c r="F21" s="47" t="s">
        <v>431</v>
      </c>
      <c r="G21" s="47" t="s">
        <v>431</v>
      </c>
      <c r="H21" s="47" t="s">
        <v>431</v>
      </c>
      <c r="I21" s="47" t="s">
        <v>431</v>
      </c>
      <c r="J21" s="47" t="s">
        <v>431</v>
      </c>
      <c r="K21" s="47" t="s">
        <v>431</v>
      </c>
      <c r="L21" s="49">
        <v>10</v>
      </c>
      <c r="M21" s="50" t="s">
        <v>45</v>
      </c>
      <c r="N21" s="92" t="s">
        <v>45</v>
      </c>
      <c r="O21" s="464" t="s">
        <v>56</v>
      </c>
      <c r="P21" s="551"/>
      <c r="Q21" s="84" t="s">
        <v>47</v>
      </c>
      <c r="R21" s="36"/>
    </row>
    <row r="22" spans="1:18" x14ac:dyDescent="0.25">
      <c r="A22" s="437"/>
      <c r="B22" s="454" t="s">
        <v>614</v>
      </c>
      <c r="C22" s="61" t="s">
        <v>45</v>
      </c>
      <c r="D22" s="62"/>
      <c r="E22" s="93" t="s">
        <v>45</v>
      </c>
      <c r="F22" s="94"/>
      <c r="G22" s="94"/>
      <c r="H22" s="94"/>
      <c r="I22" s="94"/>
      <c r="J22" s="94"/>
      <c r="K22" s="94"/>
      <c r="L22" s="94" t="s">
        <v>45</v>
      </c>
      <c r="M22" s="65"/>
      <c r="N22" s="95"/>
      <c r="O22" s="451" t="s">
        <v>58</v>
      </c>
      <c r="P22" s="551"/>
      <c r="Q22" s="84"/>
      <c r="R22" s="36"/>
    </row>
    <row r="23" spans="1:18" x14ac:dyDescent="0.25">
      <c r="A23" s="437" t="s">
        <v>59</v>
      </c>
      <c r="B23" s="455" t="s">
        <v>615</v>
      </c>
      <c r="C23" s="468" t="s">
        <v>40</v>
      </c>
      <c r="D23" s="85">
        <v>327.5</v>
      </c>
      <c r="E23" s="86"/>
      <c r="F23" s="87"/>
      <c r="G23" s="87"/>
      <c r="H23" s="87"/>
      <c r="I23" s="87"/>
      <c r="J23" s="87"/>
      <c r="K23" s="87"/>
      <c r="L23" s="88">
        <f>IF(L25&gt;0,L24/L25,0)</f>
        <v>0</v>
      </c>
      <c r="M23" s="65">
        <f>IF(AND(E23&gt;0,E23&lt;&gt;"0"),L23/E23,0)</f>
        <v>0</v>
      </c>
      <c r="N23" s="66">
        <f>IF(N$1&gt;0,(N$1-M23)/N$1,0)</f>
        <v>1</v>
      </c>
      <c r="O23" s="451" t="s">
        <v>58</v>
      </c>
      <c r="P23" s="469" t="s">
        <v>42</v>
      </c>
      <c r="Q23" s="84"/>
      <c r="R23" s="36" t="s">
        <v>43</v>
      </c>
    </row>
    <row r="24" spans="1:18" x14ac:dyDescent="0.25">
      <c r="A24" s="437"/>
      <c r="B24" s="453" t="s">
        <v>61</v>
      </c>
      <c r="C24" s="457" t="s">
        <v>40</v>
      </c>
      <c r="D24" s="47" t="s">
        <v>431</v>
      </c>
      <c r="E24" s="91" t="s">
        <v>431</v>
      </c>
      <c r="F24" s="47" t="s">
        <v>431</v>
      </c>
      <c r="G24" s="47" t="s">
        <v>431</v>
      </c>
      <c r="H24" s="47" t="s">
        <v>431</v>
      </c>
      <c r="I24" s="47" t="s">
        <v>431</v>
      </c>
      <c r="J24" s="47" t="s">
        <v>431</v>
      </c>
      <c r="K24" s="47" t="s">
        <v>431</v>
      </c>
      <c r="L24" s="49">
        <v>200</v>
      </c>
      <c r="M24" s="50" t="s">
        <v>45</v>
      </c>
      <c r="N24" s="92" t="s">
        <v>45</v>
      </c>
      <c r="O24" s="464" t="s">
        <v>62</v>
      </c>
      <c r="P24" s="551"/>
      <c r="Q24" s="84" t="s">
        <v>47</v>
      </c>
      <c r="R24" s="36"/>
    </row>
    <row r="25" spans="1:18" x14ac:dyDescent="0.25">
      <c r="A25" s="437"/>
      <c r="B25" s="453" t="s">
        <v>48</v>
      </c>
      <c r="C25" s="457" t="s">
        <v>49</v>
      </c>
      <c r="D25" s="47" t="s">
        <v>431</v>
      </c>
      <c r="E25" s="91" t="s">
        <v>431</v>
      </c>
      <c r="F25" s="47" t="s">
        <v>431</v>
      </c>
      <c r="G25" s="47" t="s">
        <v>431</v>
      </c>
      <c r="H25" s="47" t="s">
        <v>431</v>
      </c>
      <c r="I25" s="47" t="s">
        <v>431</v>
      </c>
      <c r="J25" s="47" t="s">
        <v>431</v>
      </c>
      <c r="K25" s="47" t="s">
        <v>431</v>
      </c>
      <c r="L25" s="49"/>
      <c r="M25" s="50" t="s">
        <v>45</v>
      </c>
      <c r="N25" s="92" t="s">
        <v>45</v>
      </c>
      <c r="O25" s="464" t="s">
        <v>63</v>
      </c>
      <c r="P25" s="551"/>
      <c r="Q25" s="84" t="s">
        <v>47</v>
      </c>
      <c r="R25" s="36"/>
    </row>
    <row r="26" spans="1:18" x14ac:dyDescent="0.25">
      <c r="A26" s="437" t="s">
        <v>64</v>
      </c>
      <c r="B26" s="455" t="s">
        <v>616</v>
      </c>
      <c r="C26" s="468" t="s">
        <v>40</v>
      </c>
      <c r="D26" s="85">
        <v>327.5</v>
      </c>
      <c r="E26" s="86"/>
      <c r="F26" s="87"/>
      <c r="G26" s="87"/>
      <c r="H26" s="87"/>
      <c r="I26" s="87"/>
      <c r="J26" s="87"/>
      <c r="K26" s="87"/>
      <c r="L26" s="88">
        <f>IF(L28&gt;0,L27/L28,0)</f>
        <v>0</v>
      </c>
      <c r="M26" s="65">
        <f>IF(AND(E26&gt;0,E26&lt;&gt;"0"),L26/E26,0)</f>
        <v>0</v>
      </c>
      <c r="N26" s="66">
        <f>IF(N$1&gt;0,(N$1-M26)/N$1,0)</f>
        <v>1</v>
      </c>
      <c r="O26" s="451" t="s">
        <v>58</v>
      </c>
      <c r="P26" s="469" t="s">
        <v>42</v>
      </c>
      <c r="Q26" s="84"/>
      <c r="R26" s="36" t="s">
        <v>43</v>
      </c>
    </row>
    <row r="27" spans="1:18" x14ac:dyDescent="0.25">
      <c r="A27" s="437"/>
      <c r="B27" s="453" t="s">
        <v>66</v>
      </c>
      <c r="C27" s="457" t="s">
        <v>40</v>
      </c>
      <c r="D27" s="47" t="s">
        <v>431</v>
      </c>
      <c r="E27" s="91" t="s">
        <v>431</v>
      </c>
      <c r="F27" s="47" t="s">
        <v>431</v>
      </c>
      <c r="G27" s="47" t="s">
        <v>431</v>
      </c>
      <c r="H27" s="47" t="s">
        <v>431</v>
      </c>
      <c r="I27" s="47" t="s">
        <v>431</v>
      </c>
      <c r="J27" s="47" t="s">
        <v>431</v>
      </c>
      <c r="K27" s="47" t="s">
        <v>431</v>
      </c>
      <c r="L27" s="49">
        <v>20</v>
      </c>
      <c r="M27" s="50" t="s">
        <v>45</v>
      </c>
      <c r="N27" s="92" t="s">
        <v>45</v>
      </c>
      <c r="O27" s="464" t="s">
        <v>67</v>
      </c>
      <c r="P27" s="551"/>
      <c r="Q27" s="84" t="s">
        <v>47</v>
      </c>
      <c r="R27" s="36"/>
    </row>
    <row r="28" spans="1:18" x14ac:dyDescent="0.25">
      <c r="A28" s="437"/>
      <c r="B28" s="453" t="s">
        <v>48</v>
      </c>
      <c r="C28" s="457" t="s">
        <v>49</v>
      </c>
      <c r="D28" s="47" t="s">
        <v>431</v>
      </c>
      <c r="E28" s="91" t="s">
        <v>431</v>
      </c>
      <c r="F28" s="47" t="s">
        <v>431</v>
      </c>
      <c r="G28" s="47" t="s">
        <v>431</v>
      </c>
      <c r="H28" s="47" t="s">
        <v>431</v>
      </c>
      <c r="I28" s="47" t="s">
        <v>431</v>
      </c>
      <c r="J28" s="47" t="s">
        <v>431</v>
      </c>
      <c r="K28" s="47" t="s">
        <v>431</v>
      </c>
      <c r="L28" s="49"/>
      <c r="M28" s="50" t="s">
        <v>45</v>
      </c>
      <c r="N28" s="92" t="s">
        <v>45</v>
      </c>
      <c r="O28" s="464" t="s">
        <v>68</v>
      </c>
      <c r="P28" s="551"/>
      <c r="Q28" s="84" t="s">
        <v>47</v>
      </c>
      <c r="R28" s="36"/>
    </row>
    <row r="29" spans="1:18" ht="25.15" customHeight="1" x14ac:dyDescent="0.25">
      <c r="A29" s="437" t="s">
        <v>69</v>
      </c>
      <c r="B29" s="456" t="s">
        <v>746</v>
      </c>
      <c r="C29" s="472" t="s">
        <v>40</v>
      </c>
      <c r="D29" s="96">
        <v>10.3</v>
      </c>
      <c r="E29" s="86">
        <v>10</v>
      </c>
      <c r="F29" s="87"/>
      <c r="G29" s="87"/>
      <c r="H29" s="87"/>
      <c r="I29" s="87"/>
      <c r="J29" s="87"/>
      <c r="K29" s="87"/>
      <c r="L29" s="97">
        <f>IF(L31+L32+L33&gt;0,(L17-L30)/((L31+L32+L33)/2),0)</f>
        <v>7.2</v>
      </c>
      <c r="M29" s="50">
        <f>IF(AND(E29&gt;0,E29&lt;&gt;"0"),L29/E29,0)</f>
        <v>0.72</v>
      </c>
      <c r="N29" s="51">
        <f>IF(N$1&gt;0,(N$1-M29)/N$1,0)</f>
        <v>-0.43999999999999989</v>
      </c>
      <c r="O29" s="458" t="s">
        <v>71</v>
      </c>
      <c r="P29" s="469" t="s">
        <v>42</v>
      </c>
      <c r="Q29" s="84"/>
      <c r="R29" s="36" t="s">
        <v>43</v>
      </c>
    </row>
    <row r="30" spans="1:18" ht="21" customHeight="1" x14ac:dyDescent="0.25">
      <c r="A30" s="437"/>
      <c r="B30" s="459" t="s">
        <v>72</v>
      </c>
      <c r="C30" s="457" t="s">
        <v>40</v>
      </c>
      <c r="D30" s="96"/>
      <c r="E30" s="91" t="s">
        <v>431</v>
      </c>
      <c r="F30" s="87"/>
      <c r="G30" s="87"/>
      <c r="H30" s="87"/>
      <c r="I30" s="87"/>
      <c r="J30" s="87"/>
      <c r="K30" s="87"/>
      <c r="L30" s="49">
        <v>2</v>
      </c>
      <c r="M30" s="50"/>
      <c r="N30" s="51"/>
      <c r="O30" s="460" t="s">
        <v>73</v>
      </c>
      <c r="P30" s="551"/>
      <c r="Q30" s="84"/>
      <c r="R30" s="36"/>
    </row>
    <row r="31" spans="1:18" ht="19.899999999999999" customHeight="1" x14ac:dyDescent="0.25">
      <c r="A31" s="437"/>
      <c r="B31" s="459" t="s">
        <v>74</v>
      </c>
      <c r="C31" s="473" t="s">
        <v>75</v>
      </c>
      <c r="D31" s="47" t="s">
        <v>431</v>
      </c>
      <c r="E31" s="91" t="s">
        <v>431</v>
      </c>
      <c r="F31" s="47" t="s">
        <v>431</v>
      </c>
      <c r="G31" s="47" t="s">
        <v>431</v>
      </c>
      <c r="H31" s="47" t="s">
        <v>431</v>
      </c>
      <c r="I31" s="47" t="s">
        <v>431</v>
      </c>
      <c r="J31" s="47" t="s">
        <v>431</v>
      </c>
      <c r="K31" s="47" t="s">
        <v>431</v>
      </c>
      <c r="L31" s="49">
        <v>5</v>
      </c>
      <c r="M31" s="50" t="s">
        <v>45</v>
      </c>
      <c r="N31" s="92" t="s">
        <v>45</v>
      </c>
      <c r="O31" s="464" t="s">
        <v>76</v>
      </c>
      <c r="P31" s="551"/>
      <c r="Q31" s="84" t="s">
        <v>47</v>
      </c>
      <c r="R31" s="36"/>
    </row>
    <row r="32" spans="1:18" x14ac:dyDescent="0.25">
      <c r="A32" s="437"/>
      <c r="B32" s="459" t="s">
        <v>77</v>
      </c>
      <c r="C32" s="473" t="s">
        <v>75</v>
      </c>
      <c r="D32" s="47" t="s">
        <v>431</v>
      </c>
      <c r="E32" s="91" t="s">
        <v>431</v>
      </c>
      <c r="F32" s="47" t="s">
        <v>431</v>
      </c>
      <c r="G32" s="47" t="s">
        <v>431</v>
      </c>
      <c r="H32" s="47" t="s">
        <v>431</v>
      </c>
      <c r="I32" s="47" t="s">
        <v>431</v>
      </c>
      <c r="J32" s="47" t="s">
        <v>431</v>
      </c>
      <c r="K32" s="47" t="s">
        <v>431</v>
      </c>
      <c r="L32" s="49">
        <v>0</v>
      </c>
      <c r="M32" s="50" t="s">
        <v>45</v>
      </c>
      <c r="N32" s="92" t="s">
        <v>45</v>
      </c>
      <c r="O32" s="464" t="s">
        <v>78</v>
      </c>
      <c r="P32" s="551"/>
      <c r="Q32" s="84" t="s">
        <v>47</v>
      </c>
      <c r="R32" s="36"/>
    </row>
    <row r="33" spans="1:27" ht="10.9" customHeight="1" x14ac:dyDescent="0.25">
      <c r="A33" s="437"/>
      <c r="B33" s="459" t="s">
        <v>79</v>
      </c>
      <c r="C33" s="473" t="s">
        <v>75</v>
      </c>
      <c r="D33" s="47" t="s">
        <v>431</v>
      </c>
      <c r="E33" s="91" t="s">
        <v>431</v>
      </c>
      <c r="F33" s="47" t="s">
        <v>431</v>
      </c>
      <c r="G33" s="47" t="s">
        <v>431</v>
      </c>
      <c r="H33" s="47" t="s">
        <v>431</v>
      </c>
      <c r="I33" s="47" t="s">
        <v>431</v>
      </c>
      <c r="J33" s="47" t="s">
        <v>431</v>
      </c>
      <c r="K33" s="47" t="s">
        <v>431</v>
      </c>
      <c r="L33" s="49"/>
      <c r="M33" s="50" t="s">
        <v>45</v>
      </c>
      <c r="N33" s="92" t="s">
        <v>45</v>
      </c>
      <c r="O33" s="464" t="s">
        <v>80</v>
      </c>
      <c r="P33" s="60"/>
      <c r="Q33" s="84" t="s">
        <v>47</v>
      </c>
      <c r="R33" s="36"/>
    </row>
    <row r="34" spans="1:27" ht="11.45" customHeight="1" x14ac:dyDescent="0.25">
      <c r="A34" s="437" t="s">
        <v>81</v>
      </c>
      <c r="B34" s="69" t="s">
        <v>618</v>
      </c>
      <c r="C34" s="52" t="s">
        <v>49</v>
      </c>
      <c r="D34" s="47" t="s">
        <v>619</v>
      </c>
      <c r="E34" s="48"/>
      <c r="F34" s="49"/>
      <c r="G34" s="49"/>
      <c r="H34" s="49"/>
      <c r="I34" s="49"/>
      <c r="J34" s="49"/>
      <c r="K34" s="49"/>
      <c r="L34" s="49"/>
      <c r="M34" s="403" t="str">
        <f>IF(E34=0,"-",L34/E34)</f>
        <v>-</v>
      </c>
      <c r="N34" s="51" t="str">
        <f>IF(N$1&gt;0,(N$1-M34)/N$1,0)</f>
        <v>0</v>
      </c>
      <c r="O34" s="42"/>
      <c r="P34" s="60" t="s">
        <v>15</v>
      </c>
      <c r="Q34" s="35">
        <v>1</v>
      </c>
      <c r="R34" s="36" t="s">
        <v>83</v>
      </c>
    </row>
    <row r="35" spans="1:27" s="312" customFormat="1" ht="14.25" customHeight="1" x14ac:dyDescent="0.25">
      <c r="A35" s="438" t="s">
        <v>84</v>
      </c>
      <c r="B35" s="398" t="s">
        <v>620</v>
      </c>
      <c r="C35" s="303" t="s">
        <v>86</v>
      </c>
      <c r="D35" s="304" t="s">
        <v>619</v>
      </c>
      <c r="E35" s="305"/>
      <c r="F35" s="306"/>
      <c r="G35" s="306"/>
      <c r="H35" s="306"/>
      <c r="I35" s="306"/>
      <c r="J35" s="306"/>
      <c r="K35" s="306"/>
      <c r="L35" s="307"/>
      <c r="M35" s="308" t="str">
        <f>IF(E35=0,"-",L35/E35)</f>
        <v>-</v>
      </c>
      <c r="N35" s="405" t="str">
        <f>IF(N$1&gt;0,(N$1-M35)/N$1,0)</f>
        <v>0</v>
      </c>
      <c r="O35" s="309"/>
      <c r="P35" s="309" t="s">
        <v>15</v>
      </c>
      <c r="Q35" s="310">
        <v>1</v>
      </c>
      <c r="R35" s="311" t="s">
        <v>83</v>
      </c>
    </row>
    <row r="36" spans="1:27" ht="17.45" customHeight="1" x14ac:dyDescent="0.25">
      <c r="A36" s="439" t="s">
        <v>87</v>
      </c>
      <c r="B36" s="334" t="s">
        <v>621</v>
      </c>
      <c r="C36" s="61" t="s">
        <v>75</v>
      </c>
      <c r="D36" s="119">
        <v>15</v>
      </c>
      <c r="E36" s="120"/>
      <c r="F36" s="121"/>
      <c r="G36" s="121"/>
      <c r="H36" s="121"/>
      <c r="I36" s="121"/>
      <c r="J36" s="121"/>
      <c r="K36" s="121"/>
      <c r="L36" s="122"/>
      <c r="M36" s="65">
        <f>IF(AND(E36&gt;0,E36&lt;&gt;"0"),L36/E36,0)</f>
        <v>0</v>
      </c>
      <c r="N36" s="66">
        <f>IF(N$1&gt;0,(N$1-M36)/N$1,0)</f>
        <v>1</v>
      </c>
      <c r="O36" s="551" t="s">
        <v>89</v>
      </c>
      <c r="P36" s="68" t="s">
        <v>90</v>
      </c>
      <c r="Q36" s="84"/>
      <c r="R36" s="36" t="s">
        <v>91</v>
      </c>
    </row>
    <row r="37" spans="1:27" x14ac:dyDescent="0.25">
      <c r="A37" s="437" t="s">
        <v>92</v>
      </c>
      <c r="B37" s="335" t="s">
        <v>622</v>
      </c>
      <c r="C37" s="46" t="s">
        <v>75</v>
      </c>
      <c r="D37" s="47">
        <v>12</v>
      </c>
      <c r="E37" s="123"/>
      <c r="F37" s="124"/>
      <c r="G37" s="124"/>
      <c r="H37" s="124"/>
      <c r="I37" s="124"/>
      <c r="J37" s="124"/>
      <c r="K37" s="124"/>
      <c r="L37" s="49"/>
      <c r="M37" s="50">
        <f>IF(AND(E37&gt;0,E37&lt;&gt;"0"),L37/E37,0)</f>
        <v>0</v>
      </c>
      <c r="N37" s="51">
        <f>IF(N$1&gt;0,(N$1-M37)/N$1,0)</f>
        <v>1</v>
      </c>
      <c r="O37" s="42" t="s">
        <v>94</v>
      </c>
      <c r="P37" s="42" t="s">
        <v>90</v>
      </c>
      <c r="Q37" s="35"/>
      <c r="R37" s="36" t="s">
        <v>95</v>
      </c>
    </row>
    <row r="38" spans="1:27" ht="19.149999999999999" customHeight="1" x14ac:dyDescent="0.25">
      <c r="A38" s="437" t="s">
        <v>96</v>
      </c>
      <c r="B38" s="335" t="s">
        <v>623</v>
      </c>
      <c r="C38" s="46" t="s">
        <v>98</v>
      </c>
      <c r="D38" s="47">
        <v>18.75</v>
      </c>
      <c r="E38" s="106"/>
      <c r="F38" s="107"/>
      <c r="G38" s="107"/>
      <c r="H38" s="107"/>
      <c r="I38" s="107"/>
      <c r="J38" s="107"/>
      <c r="K38" s="107"/>
      <c r="L38" s="88">
        <f>IF(L36&gt;0,L39/L36*100,0)</f>
        <v>0</v>
      </c>
      <c r="M38" s="50">
        <f>IF(AND(E38&gt;0,E38&lt;&gt;"0"),L38/E38,0)</f>
        <v>0</v>
      </c>
      <c r="N38" s="51">
        <f>IF(N$1&gt;0,(N$1-M38)/N$1,0)</f>
        <v>1</v>
      </c>
      <c r="O38" s="125" t="s">
        <v>99</v>
      </c>
      <c r="P38" s="42" t="s">
        <v>90</v>
      </c>
      <c r="Q38" s="35"/>
      <c r="R38" s="36" t="s">
        <v>98</v>
      </c>
    </row>
    <row r="39" spans="1:27" x14ac:dyDescent="0.25">
      <c r="A39" s="437"/>
      <c r="B39" s="336" t="s">
        <v>100</v>
      </c>
      <c r="C39" s="90" t="s">
        <v>75</v>
      </c>
      <c r="D39" s="47" t="s">
        <v>431</v>
      </c>
      <c r="E39" s="91" t="s">
        <v>431</v>
      </c>
      <c r="F39" s="47" t="s">
        <v>431</v>
      </c>
      <c r="G39" s="47" t="s">
        <v>431</v>
      </c>
      <c r="H39" s="47" t="s">
        <v>431</v>
      </c>
      <c r="I39" s="47" t="s">
        <v>431</v>
      </c>
      <c r="J39" s="47" t="s">
        <v>431</v>
      </c>
      <c r="K39" s="47" t="s">
        <v>431</v>
      </c>
      <c r="L39" s="49"/>
      <c r="M39" s="50" t="s">
        <v>45</v>
      </c>
      <c r="N39" s="92" t="s">
        <v>45</v>
      </c>
      <c r="O39" s="42" t="s">
        <v>101</v>
      </c>
      <c r="P39" s="42"/>
      <c r="Q39" s="35" t="s">
        <v>47</v>
      </c>
      <c r="R39" s="36"/>
    </row>
    <row r="40" spans="1:27" ht="19.149999999999999" customHeight="1" x14ac:dyDescent="0.25">
      <c r="A40" s="437" t="s">
        <v>102</v>
      </c>
      <c r="B40" s="335" t="s">
        <v>624</v>
      </c>
      <c r="C40" s="46" t="s">
        <v>75</v>
      </c>
      <c r="D40" s="47">
        <v>88</v>
      </c>
      <c r="E40" s="123"/>
      <c r="F40" s="124"/>
      <c r="G40" s="124"/>
      <c r="H40" s="124"/>
      <c r="I40" s="124"/>
      <c r="J40" s="124"/>
      <c r="K40" s="124"/>
      <c r="L40" s="49"/>
      <c r="M40" s="50">
        <f>IF(AND(E40&gt;0,E40&lt;&gt;"0"),L40/E40,0)</f>
        <v>0</v>
      </c>
      <c r="N40" s="51">
        <f>IF(N$1&gt;0,(N$1-M40)/N$1,0)</f>
        <v>1</v>
      </c>
      <c r="O40" s="42" t="s">
        <v>104</v>
      </c>
      <c r="P40" s="42" t="s">
        <v>90</v>
      </c>
      <c r="Q40" s="35"/>
      <c r="R40" s="36" t="s">
        <v>91</v>
      </c>
    </row>
    <row r="41" spans="1:27" ht="21.75" customHeight="1" x14ac:dyDescent="0.25">
      <c r="A41" s="437" t="s">
        <v>105</v>
      </c>
      <c r="B41" s="335" t="s">
        <v>625</v>
      </c>
      <c r="C41" s="46" t="s">
        <v>98</v>
      </c>
      <c r="D41" s="47">
        <v>86.36</v>
      </c>
      <c r="E41" s="106"/>
      <c r="F41" s="107"/>
      <c r="G41" s="107"/>
      <c r="H41" s="107"/>
      <c r="I41" s="107"/>
      <c r="J41" s="107"/>
      <c r="K41" s="107"/>
      <c r="L41" s="97">
        <f>IF(L40&gt;0,L42/L40*100,0)</f>
        <v>0</v>
      </c>
      <c r="M41" s="50">
        <f>IF(AND(E41&gt;0,E41&lt;&gt;"0"),L41/E41,0)</f>
        <v>0</v>
      </c>
      <c r="N41" s="51">
        <f>IF(N$1&gt;0,(N$1-M41)/N$1,0)</f>
        <v>1</v>
      </c>
      <c r="O41" s="125" t="s">
        <v>107</v>
      </c>
      <c r="P41" s="42" t="s">
        <v>90</v>
      </c>
      <c r="Q41" s="35"/>
      <c r="R41" s="36" t="s">
        <v>98</v>
      </c>
    </row>
    <row r="42" spans="1:27" ht="19.899999999999999" customHeight="1" x14ac:dyDescent="0.25">
      <c r="A42" s="440"/>
      <c r="B42" s="547" t="s">
        <v>108</v>
      </c>
      <c r="C42" s="101" t="s">
        <v>75</v>
      </c>
      <c r="D42" s="54" t="s">
        <v>431</v>
      </c>
      <c r="E42" s="102" t="s">
        <v>431</v>
      </c>
      <c r="F42" s="54" t="s">
        <v>431</v>
      </c>
      <c r="G42" s="54" t="s">
        <v>431</v>
      </c>
      <c r="H42" s="54" t="s">
        <v>431</v>
      </c>
      <c r="I42" s="54" t="s">
        <v>431</v>
      </c>
      <c r="J42" s="54" t="s">
        <v>431</v>
      </c>
      <c r="K42" s="54" t="s">
        <v>431</v>
      </c>
      <c r="L42" s="56"/>
      <c r="M42" s="57" t="s">
        <v>45</v>
      </c>
      <c r="N42" s="103" t="s">
        <v>45</v>
      </c>
      <c r="O42" s="59" t="s">
        <v>109</v>
      </c>
      <c r="P42" s="42"/>
      <c r="Q42" s="35" t="s">
        <v>47</v>
      </c>
      <c r="R42" s="36"/>
    </row>
    <row r="43" spans="1:27" ht="21" customHeight="1" x14ac:dyDescent="0.25">
      <c r="A43" s="439" t="s">
        <v>110</v>
      </c>
      <c r="B43" s="544" t="str">
        <f>"19. Количество медицинских специалистов, обучавшихся в рамках целевой подготовки, трудоустроившихся в " &amp;$B$3 &amp;" :"</f>
        <v>19. Количество медицинских специалистов, обучавшихся в рамках целевой подготовки, трудоустроившихся в Наименование МО :</v>
      </c>
      <c r="C43" s="61" t="s">
        <v>75</v>
      </c>
      <c r="D43" s="119">
        <v>3</v>
      </c>
      <c r="E43" s="545">
        <f t="shared" ref="E43:L43" si="2">E44+E45</f>
        <v>0</v>
      </c>
      <c r="F43" s="546">
        <f t="shared" si="2"/>
        <v>0</v>
      </c>
      <c r="G43" s="546">
        <f t="shared" si="2"/>
        <v>0</v>
      </c>
      <c r="H43" s="546">
        <f t="shared" si="2"/>
        <v>0</v>
      </c>
      <c r="I43" s="546">
        <f t="shared" si="2"/>
        <v>0</v>
      </c>
      <c r="J43" s="546">
        <f t="shared" si="2"/>
        <v>0</v>
      </c>
      <c r="K43" s="546">
        <f t="shared" si="2"/>
        <v>0</v>
      </c>
      <c r="L43" s="546">
        <f t="shared" si="2"/>
        <v>0</v>
      </c>
      <c r="M43" s="65">
        <f t="shared" ref="M43:M53" si="3">IF(AND(E43&gt;0,E43&lt;&gt;"0"),L43/E43,0)</f>
        <v>0</v>
      </c>
      <c r="N43" s="66">
        <f t="shared" ref="N43:N53" si="4">IF(N$1&gt;0,(N$1-M43)/N$1,0)</f>
        <v>1</v>
      </c>
      <c r="O43" s="131" t="s">
        <v>111</v>
      </c>
      <c r="P43" s="42" t="s">
        <v>90</v>
      </c>
      <c r="Q43" s="35"/>
      <c r="R43" s="36"/>
    </row>
    <row r="44" spans="1:27" x14ac:dyDescent="0.25">
      <c r="A44" s="437" t="s">
        <v>112</v>
      </c>
      <c r="B44" s="338" t="s">
        <v>626</v>
      </c>
      <c r="C44" s="46" t="s">
        <v>75</v>
      </c>
      <c r="D44" s="47">
        <v>2</v>
      </c>
      <c r="E44" s="123"/>
      <c r="F44" s="128"/>
      <c r="G44" s="128"/>
      <c r="H44" s="128"/>
      <c r="I44" s="128"/>
      <c r="J44" s="128"/>
      <c r="K44" s="128"/>
      <c r="L44" s="49"/>
      <c r="M44" s="50">
        <f t="shared" si="3"/>
        <v>0</v>
      </c>
      <c r="N44" s="51">
        <f t="shared" si="4"/>
        <v>1</v>
      </c>
      <c r="O44" s="42"/>
      <c r="P44" s="42" t="s">
        <v>90</v>
      </c>
      <c r="Q44" s="35"/>
      <c r="R44" s="36" t="s">
        <v>75</v>
      </c>
    </row>
    <row r="45" spans="1:27" ht="10.9" customHeight="1" x14ac:dyDescent="0.25">
      <c r="A45" s="440" t="s">
        <v>114</v>
      </c>
      <c r="B45" s="542" t="s">
        <v>627</v>
      </c>
      <c r="C45" s="71" t="s">
        <v>75</v>
      </c>
      <c r="D45" s="54">
        <v>1</v>
      </c>
      <c r="E45" s="179"/>
      <c r="F45" s="543"/>
      <c r="G45" s="543"/>
      <c r="H45" s="543"/>
      <c r="I45" s="543"/>
      <c r="J45" s="543"/>
      <c r="K45" s="543"/>
      <c r="L45" s="56"/>
      <c r="M45" s="57">
        <f t="shared" si="3"/>
        <v>0</v>
      </c>
      <c r="N45" s="58">
        <f t="shared" si="4"/>
        <v>1</v>
      </c>
      <c r="O45" s="59"/>
      <c r="P45" s="42" t="s">
        <v>90</v>
      </c>
      <c r="Q45" s="35"/>
      <c r="R45" s="36" t="s">
        <v>75</v>
      </c>
    </row>
    <row r="46" spans="1:27" ht="22.5" customHeight="1" x14ac:dyDescent="0.25">
      <c r="A46" s="439" t="s">
        <v>116</v>
      </c>
      <c r="B46" s="320" t="s">
        <v>628</v>
      </c>
      <c r="C46" s="129" t="s">
        <v>75</v>
      </c>
      <c r="D46" s="119">
        <v>52</v>
      </c>
      <c r="E46" s="253">
        <f t="shared" ref="E46:L46" si="5">E47+E50</f>
        <v>17</v>
      </c>
      <c r="F46" s="254">
        <f t="shared" si="5"/>
        <v>0</v>
      </c>
      <c r="G46" s="254">
        <f t="shared" si="5"/>
        <v>0</v>
      </c>
      <c r="H46" s="254">
        <f t="shared" si="5"/>
        <v>0</v>
      </c>
      <c r="I46" s="254">
        <f t="shared" si="5"/>
        <v>0</v>
      </c>
      <c r="J46" s="254">
        <f t="shared" si="5"/>
        <v>0</v>
      </c>
      <c r="K46" s="254">
        <f t="shared" si="5"/>
        <v>0</v>
      </c>
      <c r="L46" s="254">
        <f t="shared" si="5"/>
        <v>10</v>
      </c>
      <c r="M46" s="65">
        <f t="shared" si="3"/>
        <v>0.58823529411764708</v>
      </c>
      <c r="N46" s="66">
        <f t="shared" si="4"/>
        <v>-0.17647058823529421</v>
      </c>
      <c r="O46" s="131" t="s">
        <v>118</v>
      </c>
      <c r="P46" s="59" t="s">
        <v>119</v>
      </c>
      <c r="Q46" s="246">
        <v>1</v>
      </c>
    </row>
    <row r="47" spans="1:27" s="25" customFormat="1" ht="13.5" customHeight="1" x14ac:dyDescent="0.2">
      <c r="A47" s="437" t="s">
        <v>120</v>
      </c>
      <c r="B47" s="420" t="s">
        <v>629</v>
      </c>
      <c r="C47" s="90" t="s">
        <v>75</v>
      </c>
      <c r="D47" s="47">
        <v>52</v>
      </c>
      <c r="E47" s="255">
        <f t="shared" ref="E47:L47" si="6">E48+E49</f>
        <v>6</v>
      </c>
      <c r="F47" s="256">
        <f t="shared" si="6"/>
        <v>0</v>
      </c>
      <c r="G47" s="256">
        <f t="shared" si="6"/>
        <v>0</v>
      </c>
      <c r="H47" s="256">
        <f t="shared" si="6"/>
        <v>0</v>
      </c>
      <c r="I47" s="256">
        <f t="shared" si="6"/>
        <v>0</v>
      </c>
      <c r="J47" s="256">
        <f t="shared" si="6"/>
        <v>0</v>
      </c>
      <c r="K47" s="256">
        <f t="shared" si="6"/>
        <v>0</v>
      </c>
      <c r="L47" s="256">
        <f t="shared" si="6"/>
        <v>3</v>
      </c>
      <c r="M47" s="50">
        <f t="shared" si="3"/>
        <v>0.5</v>
      </c>
      <c r="N47" s="51">
        <f t="shared" si="4"/>
        <v>0</v>
      </c>
      <c r="O47" s="125" t="s">
        <v>122</v>
      </c>
      <c r="P47" s="59" t="s">
        <v>119</v>
      </c>
      <c r="Q47" s="246">
        <v>1</v>
      </c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5" customFormat="1" ht="11.45" customHeight="1" x14ac:dyDescent="0.2">
      <c r="A48" s="437" t="s">
        <v>123</v>
      </c>
      <c r="B48" s="421" t="s">
        <v>630</v>
      </c>
      <c r="C48" s="90" t="s">
        <v>75</v>
      </c>
      <c r="D48" s="47">
        <v>52</v>
      </c>
      <c r="E48" s="123">
        <v>4</v>
      </c>
      <c r="F48" s="124"/>
      <c r="G48" s="124"/>
      <c r="H48" s="124"/>
      <c r="I48" s="124"/>
      <c r="J48" s="124"/>
      <c r="K48" s="124"/>
      <c r="L48" s="49">
        <v>1</v>
      </c>
      <c r="M48" s="50">
        <f t="shared" si="3"/>
        <v>0.25</v>
      </c>
      <c r="N48" s="51">
        <f t="shared" si="4"/>
        <v>0.5</v>
      </c>
      <c r="O48" s="42"/>
      <c r="P48" s="59" t="s">
        <v>119</v>
      </c>
      <c r="Q48" s="246">
        <v>1</v>
      </c>
      <c r="S48" s="11"/>
      <c r="T48" s="11"/>
      <c r="U48" s="11"/>
      <c r="V48" s="11"/>
      <c r="W48" s="11"/>
      <c r="X48" s="11"/>
      <c r="Y48" s="11"/>
      <c r="Z48" s="11"/>
      <c r="AA48" s="11"/>
    </row>
    <row r="49" spans="1:27" s="25" customFormat="1" ht="11.45" customHeight="1" x14ac:dyDescent="0.2">
      <c r="A49" s="437" t="s">
        <v>125</v>
      </c>
      <c r="B49" s="421" t="s">
        <v>631</v>
      </c>
      <c r="C49" s="90" t="s">
        <v>75</v>
      </c>
      <c r="D49" s="47">
        <v>52</v>
      </c>
      <c r="E49" s="123">
        <v>2</v>
      </c>
      <c r="F49" s="124"/>
      <c r="G49" s="124"/>
      <c r="H49" s="124"/>
      <c r="I49" s="124"/>
      <c r="J49" s="124"/>
      <c r="K49" s="124"/>
      <c r="L49" s="49">
        <v>2</v>
      </c>
      <c r="M49" s="50">
        <f t="shared" si="3"/>
        <v>1</v>
      </c>
      <c r="N49" s="51">
        <f t="shared" si="4"/>
        <v>-1</v>
      </c>
      <c r="O49" s="42"/>
      <c r="P49" s="59" t="s">
        <v>119</v>
      </c>
      <c r="Q49" s="246">
        <v>1</v>
      </c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25" customFormat="1" ht="23.25" customHeight="1" x14ac:dyDescent="0.2">
      <c r="A50" s="437" t="s">
        <v>127</v>
      </c>
      <c r="B50" s="420" t="s">
        <v>632</v>
      </c>
      <c r="C50" s="90" t="s">
        <v>75</v>
      </c>
      <c r="D50" s="47">
        <v>52</v>
      </c>
      <c r="E50" s="255">
        <f t="shared" ref="E50:L50" si="7">E51+E52</f>
        <v>11</v>
      </c>
      <c r="F50" s="256">
        <f t="shared" si="7"/>
        <v>0</v>
      </c>
      <c r="G50" s="256">
        <f t="shared" si="7"/>
        <v>0</v>
      </c>
      <c r="H50" s="256">
        <f t="shared" si="7"/>
        <v>0</v>
      </c>
      <c r="I50" s="256">
        <f t="shared" si="7"/>
        <v>0</v>
      </c>
      <c r="J50" s="256">
        <f t="shared" si="7"/>
        <v>0</v>
      </c>
      <c r="K50" s="256">
        <f t="shared" si="7"/>
        <v>0</v>
      </c>
      <c r="L50" s="256">
        <f t="shared" si="7"/>
        <v>7</v>
      </c>
      <c r="M50" s="50">
        <f t="shared" si="3"/>
        <v>0.63636363636363635</v>
      </c>
      <c r="N50" s="51">
        <f t="shared" si="4"/>
        <v>-0.27272727272727271</v>
      </c>
      <c r="O50" s="125" t="s">
        <v>129</v>
      </c>
      <c r="P50" s="59" t="s">
        <v>119</v>
      </c>
      <c r="Q50" s="246">
        <v>1</v>
      </c>
      <c r="S50" s="11"/>
      <c r="T50" s="11"/>
      <c r="U50" s="11"/>
      <c r="V50" s="11"/>
      <c r="W50" s="11"/>
      <c r="X50" s="11"/>
      <c r="Y50" s="11"/>
      <c r="Z50" s="11"/>
      <c r="AA50" s="11"/>
    </row>
    <row r="51" spans="1:27" s="25" customFormat="1" ht="11.45" customHeight="1" x14ac:dyDescent="0.2">
      <c r="A51" s="437" t="s">
        <v>130</v>
      </c>
      <c r="B51" s="421" t="s">
        <v>633</v>
      </c>
      <c r="C51" s="90" t="s">
        <v>75</v>
      </c>
      <c r="D51" s="47">
        <v>52</v>
      </c>
      <c r="E51" s="123">
        <v>7</v>
      </c>
      <c r="F51" s="124"/>
      <c r="G51" s="124"/>
      <c r="H51" s="124"/>
      <c r="I51" s="124"/>
      <c r="J51" s="124"/>
      <c r="K51" s="124"/>
      <c r="L51" s="49">
        <v>3</v>
      </c>
      <c r="M51" s="50">
        <f t="shared" si="3"/>
        <v>0.42857142857142849</v>
      </c>
      <c r="N51" s="51">
        <f t="shared" si="4"/>
        <v>0.1428571428571429</v>
      </c>
      <c r="O51" s="42"/>
      <c r="P51" s="59" t="s">
        <v>119</v>
      </c>
      <c r="Q51" s="246">
        <v>1</v>
      </c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25" customFormat="1" ht="11.45" customHeight="1" x14ac:dyDescent="0.2">
      <c r="A52" s="440" t="s">
        <v>132</v>
      </c>
      <c r="B52" s="422" t="s">
        <v>634</v>
      </c>
      <c r="C52" s="101" t="s">
        <v>75</v>
      </c>
      <c r="D52" s="54">
        <v>52</v>
      </c>
      <c r="E52" s="179">
        <v>4</v>
      </c>
      <c r="F52" s="180"/>
      <c r="G52" s="180"/>
      <c r="H52" s="180"/>
      <c r="I52" s="180"/>
      <c r="J52" s="180"/>
      <c r="K52" s="180"/>
      <c r="L52" s="56">
        <v>4</v>
      </c>
      <c r="M52" s="57">
        <f t="shared" si="3"/>
        <v>1</v>
      </c>
      <c r="N52" s="58">
        <f t="shared" si="4"/>
        <v>-1</v>
      </c>
      <c r="O52" s="59"/>
      <c r="P52" s="59" t="s">
        <v>119</v>
      </c>
      <c r="Q52" s="246">
        <v>1</v>
      </c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0.9" customHeight="1" x14ac:dyDescent="0.25">
      <c r="A53" s="439" t="s">
        <v>134</v>
      </c>
      <c r="B53" s="335" t="s">
        <v>635</v>
      </c>
      <c r="C53" s="46" t="s">
        <v>98</v>
      </c>
      <c r="D53" s="96"/>
      <c r="E53" s="106"/>
      <c r="F53" s="107"/>
      <c r="G53" s="107"/>
      <c r="H53" s="107"/>
      <c r="I53" s="107"/>
      <c r="J53" s="107"/>
      <c r="K53" s="107"/>
      <c r="L53" s="97">
        <f>IF(L55&gt;0,L54/L55*100,0)</f>
        <v>0</v>
      </c>
      <c r="M53" s="50">
        <f t="shared" si="3"/>
        <v>0</v>
      </c>
      <c r="N53" s="51">
        <f t="shared" si="4"/>
        <v>1</v>
      </c>
      <c r="O53" s="125" t="s">
        <v>136</v>
      </c>
      <c r="P53" s="42" t="s">
        <v>90</v>
      </c>
      <c r="Q53" s="35"/>
      <c r="R53" s="36" t="s">
        <v>98</v>
      </c>
    </row>
    <row r="54" spans="1:27" x14ac:dyDescent="0.25">
      <c r="A54" s="437"/>
      <c r="B54" s="336" t="s">
        <v>137</v>
      </c>
      <c r="C54" s="129" t="s">
        <v>75</v>
      </c>
      <c r="D54" s="119" t="s">
        <v>431</v>
      </c>
      <c r="E54" s="130" t="s">
        <v>431</v>
      </c>
      <c r="F54" s="119" t="s">
        <v>431</v>
      </c>
      <c r="G54" s="119" t="s">
        <v>431</v>
      </c>
      <c r="H54" s="119" t="s">
        <v>431</v>
      </c>
      <c r="I54" s="119" t="s">
        <v>431</v>
      </c>
      <c r="J54" s="119" t="s">
        <v>431</v>
      </c>
      <c r="K54" s="119" t="s">
        <v>431</v>
      </c>
      <c r="L54" s="122"/>
      <c r="M54" s="65" t="s">
        <v>45</v>
      </c>
      <c r="N54" s="95" t="s">
        <v>45</v>
      </c>
      <c r="O54" s="551"/>
      <c r="P54" s="42"/>
      <c r="Q54" s="35" t="s">
        <v>47</v>
      </c>
      <c r="R54" s="36"/>
    </row>
    <row r="55" spans="1:27" ht="10.9" customHeight="1" x14ac:dyDescent="0.25">
      <c r="A55" s="440"/>
      <c r="B55" s="343" t="s">
        <v>138</v>
      </c>
      <c r="C55" s="101" t="s">
        <v>75</v>
      </c>
      <c r="D55" s="54" t="s">
        <v>431</v>
      </c>
      <c r="E55" s="102" t="s">
        <v>431</v>
      </c>
      <c r="F55" s="54" t="s">
        <v>431</v>
      </c>
      <c r="G55" s="54" t="s">
        <v>431</v>
      </c>
      <c r="H55" s="54" t="s">
        <v>431</v>
      </c>
      <c r="I55" s="54" t="s">
        <v>431</v>
      </c>
      <c r="J55" s="54" t="s">
        <v>431</v>
      </c>
      <c r="K55" s="54" t="s">
        <v>431</v>
      </c>
      <c r="L55" s="56"/>
      <c r="M55" s="57" t="s">
        <v>45</v>
      </c>
      <c r="N55" s="103" t="s">
        <v>45</v>
      </c>
      <c r="O55" s="59"/>
      <c r="P55" s="59"/>
      <c r="Q55" s="35" t="s">
        <v>47</v>
      </c>
      <c r="R55" s="36"/>
    </row>
    <row r="56" spans="1:27" ht="13.5" customHeight="1" x14ac:dyDescent="0.25">
      <c r="A56" s="439" t="s">
        <v>139</v>
      </c>
      <c r="B56" s="334" t="s">
        <v>636</v>
      </c>
      <c r="C56" s="61" t="s">
        <v>75</v>
      </c>
      <c r="D56" s="119">
        <v>243</v>
      </c>
      <c r="E56" s="400"/>
      <c r="F56" s="401"/>
      <c r="G56" s="401"/>
      <c r="H56" s="401"/>
      <c r="I56" s="401"/>
      <c r="J56" s="401"/>
      <c r="K56" s="401"/>
      <c r="L56" s="122"/>
      <c r="M56" s="402" t="str">
        <f>IF(E56&gt;0,L56/E56*100,"+")</f>
        <v>+</v>
      </c>
      <c r="N56" s="66" t="str">
        <f t="shared" ref="N56:N71" si="8">IF(N$1&gt;0,(N$1-M56)/N$1,0)</f>
        <v>0</v>
      </c>
      <c r="O56" s="551" t="s">
        <v>141</v>
      </c>
      <c r="P56" s="43" t="s">
        <v>119</v>
      </c>
      <c r="Q56" s="35">
        <v>1</v>
      </c>
      <c r="R56" s="36" t="s">
        <v>75</v>
      </c>
    </row>
    <row r="57" spans="1:27" ht="18.75" customHeight="1" x14ac:dyDescent="0.25">
      <c r="A57" s="437" t="s">
        <v>142</v>
      </c>
      <c r="B57" s="335" t="s">
        <v>637</v>
      </c>
      <c r="C57" s="137" t="s">
        <v>747</v>
      </c>
      <c r="D57" s="47" t="s">
        <v>619</v>
      </c>
      <c r="E57" s="134"/>
      <c r="F57" s="135"/>
      <c r="G57" s="135"/>
      <c r="H57" s="135"/>
      <c r="I57" s="135"/>
      <c r="J57" s="135"/>
      <c r="K57" s="135"/>
      <c r="L57" s="49"/>
      <c r="M57" s="136" t="str">
        <f>IF(E57&gt;0,L57/E57*100,"*")</f>
        <v>*</v>
      </c>
      <c r="N57" s="51" t="str">
        <f t="shared" si="8"/>
        <v>0</v>
      </c>
      <c r="O57" s="42" t="s">
        <v>144</v>
      </c>
      <c r="P57" s="43" t="s">
        <v>15</v>
      </c>
      <c r="Q57" s="35">
        <v>1</v>
      </c>
      <c r="R57" s="36" t="s">
        <v>145</v>
      </c>
    </row>
    <row r="58" spans="1:27" ht="13.5" customHeight="1" x14ac:dyDescent="0.25">
      <c r="A58" s="437" t="s">
        <v>146</v>
      </c>
      <c r="B58" s="335" t="s">
        <v>638</v>
      </c>
      <c r="C58" s="137" t="s">
        <v>747</v>
      </c>
      <c r="D58" s="47" t="s">
        <v>619</v>
      </c>
      <c r="E58" s="134"/>
      <c r="F58" s="135"/>
      <c r="G58" s="135"/>
      <c r="H58" s="135"/>
      <c r="I58" s="135"/>
      <c r="J58" s="135"/>
      <c r="K58" s="135"/>
      <c r="L58" s="49"/>
      <c r="M58" s="136" t="str">
        <f>IF(E58&gt;0,L58/E58*100,"*")</f>
        <v>*</v>
      </c>
      <c r="N58" s="51" t="str">
        <f t="shared" si="8"/>
        <v>0</v>
      </c>
      <c r="O58" s="42" t="s">
        <v>639</v>
      </c>
      <c r="P58" s="43" t="s">
        <v>119</v>
      </c>
      <c r="Q58" s="35">
        <v>1</v>
      </c>
      <c r="R58" s="36" t="s">
        <v>149</v>
      </c>
    </row>
    <row r="59" spans="1:27" ht="13.5" customHeight="1" x14ac:dyDescent="0.25">
      <c r="A59" s="437" t="s">
        <v>150</v>
      </c>
      <c r="B59" s="321" t="s">
        <v>640</v>
      </c>
      <c r="C59" s="137" t="s">
        <v>747</v>
      </c>
      <c r="D59" s="96" t="s">
        <v>619</v>
      </c>
      <c r="E59" s="134"/>
      <c r="F59" s="135"/>
      <c r="G59" s="135"/>
      <c r="H59" s="135"/>
      <c r="I59" s="135"/>
      <c r="J59" s="135"/>
      <c r="K59" s="135"/>
      <c r="L59" s="49"/>
      <c r="M59" s="136" t="str">
        <f>IF(E59&gt;0,L59/E59*100,"*")</f>
        <v>*</v>
      </c>
      <c r="N59" s="51" t="str">
        <f t="shared" si="8"/>
        <v>0</v>
      </c>
      <c r="O59" s="551"/>
      <c r="P59" s="43" t="s">
        <v>15</v>
      </c>
      <c r="Q59" s="35">
        <v>1</v>
      </c>
      <c r="R59" s="36" t="s">
        <v>152</v>
      </c>
    </row>
    <row r="60" spans="1:27" ht="13.5" customHeight="1" x14ac:dyDescent="0.25">
      <c r="A60" s="437" t="s">
        <v>153</v>
      </c>
      <c r="B60" s="45" t="s">
        <v>641</v>
      </c>
      <c r="C60" s="46" t="s">
        <v>75</v>
      </c>
      <c r="D60" s="47">
        <v>1</v>
      </c>
      <c r="E60" s="134"/>
      <c r="F60" s="135"/>
      <c r="G60" s="135"/>
      <c r="H60" s="135"/>
      <c r="I60" s="135"/>
      <c r="J60" s="135"/>
      <c r="K60" s="135"/>
      <c r="L60" s="49"/>
      <c r="M60" s="136" t="str">
        <f>IF(E60&gt;0,L60/E60*100,"*")</f>
        <v>*</v>
      </c>
      <c r="N60" s="51" t="str">
        <f t="shared" si="8"/>
        <v>0</v>
      </c>
      <c r="O60" s="42" t="s">
        <v>642</v>
      </c>
      <c r="P60" s="59" t="s">
        <v>119</v>
      </c>
      <c r="Q60" s="105">
        <v>1</v>
      </c>
      <c r="R60" s="36" t="s">
        <v>156</v>
      </c>
    </row>
    <row r="61" spans="1:27" ht="13.5" customHeight="1" x14ac:dyDescent="0.25">
      <c r="A61" s="439" t="s">
        <v>157</v>
      </c>
      <c r="B61" s="334" t="s">
        <v>643</v>
      </c>
      <c r="C61" s="61" t="s">
        <v>75</v>
      </c>
      <c r="D61" s="119">
        <v>121</v>
      </c>
      <c r="E61" s="120"/>
      <c r="F61" s="121"/>
      <c r="G61" s="121"/>
      <c r="H61" s="121"/>
      <c r="I61" s="121"/>
      <c r="J61" s="121"/>
      <c r="K61" s="121"/>
      <c r="L61" s="122"/>
      <c r="M61" s="65">
        <f t="shared" ref="M61:M71" si="9">IF(AND(E61&gt;0,E61&lt;&gt;"0"),L61/E61,0)</f>
        <v>0</v>
      </c>
      <c r="N61" s="66">
        <f t="shared" si="8"/>
        <v>1</v>
      </c>
      <c r="O61" s="551" t="s">
        <v>141</v>
      </c>
      <c r="P61" s="551" t="s">
        <v>119</v>
      </c>
      <c r="Q61" s="84">
        <v>1</v>
      </c>
      <c r="R61" s="36" t="s">
        <v>75</v>
      </c>
    </row>
    <row r="62" spans="1:27" ht="13.5" customHeight="1" x14ac:dyDescent="0.25">
      <c r="A62" s="437" t="s">
        <v>159</v>
      </c>
      <c r="B62" s="321" t="s">
        <v>644</v>
      </c>
      <c r="C62" s="46" t="s">
        <v>75</v>
      </c>
      <c r="D62" s="47">
        <v>93</v>
      </c>
      <c r="E62" s="123"/>
      <c r="F62" s="124"/>
      <c r="G62" s="124"/>
      <c r="H62" s="124"/>
      <c r="I62" s="124"/>
      <c r="J62" s="124"/>
      <c r="K62" s="124"/>
      <c r="L62" s="49"/>
      <c r="M62" s="50">
        <f t="shared" si="9"/>
        <v>0</v>
      </c>
      <c r="N62" s="51">
        <f t="shared" si="8"/>
        <v>1</v>
      </c>
      <c r="O62" s="42" t="s">
        <v>141</v>
      </c>
      <c r="P62" s="551" t="s">
        <v>119</v>
      </c>
      <c r="Q62" s="84">
        <v>1</v>
      </c>
      <c r="R62" s="36" t="s">
        <v>75</v>
      </c>
    </row>
    <row r="63" spans="1:27" ht="13.5" customHeight="1" x14ac:dyDescent="0.25">
      <c r="A63" s="437" t="s">
        <v>161</v>
      </c>
      <c r="B63" s="321" t="s">
        <v>645</v>
      </c>
      <c r="C63" s="46" t="s">
        <v>75</v>
      </c>
      <c r="D63" s="47">
        <v>13</v>
      </c>
      <c r="E63" s="123"/>
      <c r="F63" s="124"/>
      <c r="G63" s="124"/>
      <c r="H63" s="124"/>
      <c r="I63" s="124"/>
      <c r="J63" s="124"/>
      <c r="K63" s="124"/>
      <c r="L63" s="49"/>
      <c r="M63" s="50">
        <f t="shared" si="9"/>
        <v>0</v>
      </c>
      <c r="N63" s="51">
        <f t="shared" si="8"/>
        <v>1</v>
      </c>
      <c r="O63" s="551" t="s">
        <v>141</v>
      </c>
      <c r="P63" s="551" t="s">
        <v>119</v>
      </c>
      <c r="Q63" s="84">
        <v>1</v>
      </c>
      <c r="R63" s="36" t="s">
        <v>75</v>
      </c>
    </row>
    <row r="64" spans="1:27" ht="13.5" customHeight="1" x14ac:dyDescent="0.25">
      <c r="A64" s="437" t="s">
        <v>163</v>
      </c>
      <c r="B64" s="321" t="s">
        <v>646</v>
      </c>
      <c r="C64" s="46" t="s">
        <v>75</v>
      </c>
      <c r="D64" s="47">
        <v>15</v>
      </c>
      <c r="E64" s="123"/>
      <c r="F64" s="124"/>
      <c r="G64" s="124"/>
      <c r="H64" s="124"/>
      <c r="I64" s="124"/>
      <c r="J64" s="124"/>
      <c r="K64" s="124"/>
      <c r="L64" s="49"/>
      <c r="M64" s="50">
        <f t="shared" si="9"/>
        <v>0</v>
      </c>
      <c r="N64" s="51">
        <f t="shared" si="8"/>
        <v>1</v>
      </c>
      <c r="O64" s="42" t="s">
        <v>141</v>
      </c>
      <c r="P64" s="551" t="s">
        <v>119</v>
      </c>
      <c r="Q64" s="84">
        <v>1</v>
      </c>
      <c r="R64" s="36" t="s">
        <v>75</v>
      </c>
    </row>
    <row r="65" spans="1:27" ht="13.5" customHeight="1" x14ac:dyDescent="0.25">
      <c r="A65" s="437" t="s">
        <v>165</v>
      </c>
      <c r="B65" s="321" t="s">
        <v>647</v>
      </c>
      <c r="C65" s="46" t="s">
        <v>75</v>
      </c>
      <c r="D65" s="47">
        <v>1</v>
      </c>
      <c r="E65" s="123"/>
      <c r="F65" s="124"/>
      <c r="G65" s="124"/>
      <c r="H65" s="124"/>
      <c r="I65" s="124"/>
      <c r="J65" s="124"/>
      <c r="K65" s="124"/>
      <c r="L65" s="49"/>
      <c r="M65" s="50">
        <f t="shared" si="9"/>
        <v>0</v>
      </c>
      <c r="N65" s="51">
        <f t="shared" si="8"/>
        <v>1</v>
      </c>
      <c r="O65" s="551" t="s">
        <v>141</v>
      </c>
      <c r="P65" s="551" t="s">
        <v>119</v>
      </c>
      <c r="Q65" s="84">
        <v>1</v>
      </c>
      <c r="R65" s="36" t="s">
        <v>75</v>
      </c>
    </row>
    <row r="66" spans="1:27" ht="13.5" customHeight="1" x14ac:dyDescent="0.25">
      <c r="A66" s="437" t="s">
        <v>167</v>
      </c>
      <c r="B66" s="321" t="s">
        <v>648</v>
      </c>
      <c r="C66" s="46" t="s">
        <v>75</v>
      </c>
      <c r="D66" s="47">
        <v>7</v>
      </c>
      <c r="E66" s="123"/>
      <c r="F66" s="124"/>
      <c r="G66" s="124"/>
      <c r="H66" s="124"/>
      <c r="I66" s="124"/>
      <c r="J66" s="124"/>
      <c r="K66" s="124"/>
      <c r="L66" s="49"/>
      <c r="M66" s="50">
        <f t="shared" si="9"/>
        <v>0</v>
      </c>
      <c r="N66" s="51">
        <f t="shared" si="8"/>
        <v>1</v>
      </c>
      <c r="O66" s="42" t="s">
        <v>141</v>
      </c>
      <c r="P66" s="551" t="s">
        <v>119</v>
      </c>
      <c r="Q66" s="84">
        <v>1</v>
      </c>
      <c r="R66" s="36" t="s">
        <v>75</v>
      </c>
    </row>
    <row r="67" spans="1:27" ht="13.5" customHeight="1" x14ac:dyDescent="0.25">
      <c r="A67" s="437" t="s">
        <v>169</v>
      </c>
      <c r="B67" s="69" t="s">
        <v>649</v>
      </c>
      <c r="C67" s="46" t="s">
        <v>75</v>
      </c>
      <c r="D67" s="47">
        <v>3</v>
      </c>
      <c r="E67" s="123"/>
      <c r="F67" s="124"/>
      <c r="G67" s="124"/>
      <c r="H67" s="124"/>
      <c r="I67" s="124"/>
      <c r="J67" s="124"/>
      <c r="K67" s="124"/>
      <c r="L67" s="49"/>
      <c r="M67" s="50">
        <f t="shared" si="9"/>
        <v>0</v>
      </c>
      <c r="N67" s="51">
        <f t="shared" si="8"/>
        <v>1</v>
      </c>
      <c r="O67" s="42" t="s">
        <v>141</v>
      </c>
      <c r="P67" s="551" t="s">
        <v>119</v>
      </c>
      <c r="Q67" s="84">
        <v>1</v>
      </c>
      <c r="R67" s="36" t="s">
        <v>75</v>
      </c>
      <c r="S67" s="11">
        <v>3</v>
      </c>
      <c r="T67" s="11">
        <v>3</v>
      </c>
      <c r="U67" s="11">
        <v>3</v>
      </c>
      <c r="V67" s="11">
        <v>3</v>
      </c>
      <c r="W67" s="11">
        <v>3</v>
      </c>
      <c r="X67" s="11">
        <v>3</v>
      </c>
      <c r="Y67" s="11">
        <v>3</v>
      </c>
      <c r="Z67" s="11">
        <v>3</v>
      </c>
      <c r="AA67" s="11">
        <v>3</v>
      </c>
    </row>
    <row r="68" spans="1:27" ht="13.5" customHeight="1" x14ac:dyDescent="0.25">
      <c r="A68" s="437" t="s">
        <v>171</v>
      </c>
      <c r="B68" s="69" t="s">
        <v>650</v>
      </c>
      <c r="C68" s="46" t="s">
        <v>75</v>
      </c>
      <c r="D68" s="47">
        <v>31</v>
      </c>
      <c r="E68" s="123"/>
      <c r="F68" s="124"/>
      <c r="G68" s="124"/>
      <c r="H68" s="124"/>
      <c r="I68" s="124"/>
      <c r="J68" s="124"/>
      <c r="K68" s="124"/>
      <c r="L68" s="49"/>
      <c r="M68" s="50">
        <f t="shared" si="9"/>
        <v>0</v>
      </c>
      <c r="N68" s="51">
        <f t="shared" si="8"/>
        <v>1</v>
      </c>
      <c r="O68" s="42" t="s">
        <v>141</v>
      </c>
      <c r="P68" s="60" t="s">
        <v>119</v>
      </c>
      <c r="Q68" s="111">
        <v>1</v>
      </c>
      <c r="R68" s="36" t="s">
        <v>75</v>
      </c>
    </row>
    <row r="69" spans="1:27" ht="13.5" customHeight="1" x14ac:dyDescent="0.25">
      <c r="A69" s="439" t="s">
        <v>173</v>
      </c>
      <c r="B69" s="334" t="s">
        <v>651</v>
      </c>
      <c r="C69" s="129" t="s">
        <v>75</v>
      </c>
      <c r="D69" s="119">
        <v>41</v>
      </c>
      <c r="E69" s="120"/>
      <c r="F69" s="121"/>
      <c r="G69" s="121"/>
      <c r="H69" s="121"/>
      <c r="I69" s="121"/>
      <c r="J69" s="121"/>
      <c r="K69" s="121"/>
      <c r="L69" s="122"/>
      <c r="M69" s="65">
        <f t="shared" si="9"/>
        <v>0</v>
      </c>
      <c r="N69" s="66">
        <f t="shared" si="8"/>
        <v>1</v>
      </c>
      <c r="O69" s="551" t="s">
        <v>141</v>
      </c>
      <c r="P69" s="551" t="s">
        <v>119</v>
      </c>
      <c r="Q69" s="111">
        <v>1</v>
      </c>
      <c r="R69" s="133" t="s">
        <v>98</v>
      </c>
    </row>
    <row r="70" spans="1:27" ht="13.5" customHeight="1" x14ac:dyDescent="0.25">
      <c r="A70" s="440" t="s">
        <v>175</v>
      </c>
      <c r="B70" s="322" t="s">
        <v>652</v>
      </c>
      <c r="C70" s="101" t="s">
        <v>75</v>
      </c>
      <c r="D70" s="54">
        <v>52</v>
      </c>
      <c r="E70" s="179"/>
      <c r="F70" s="180"/>
      <c r="G70" s="180"/>
      <c r="H70" s="180"/>
      <c r="I70" s="180"/>
      <c r="J70" s="180"/>
      <c r="K70" s="180"/>
      <c r="L70" s="56"/>
      <c r="M70" s="57">
        <f t="shared" si="9"/>
        <v>0</v>
      </c>
      <c r="N70" s="58">
        <f t="shared" si="8"/>
        <v>1</v>
      </c>
      <c r="O70" s="59" t="s">
        <v>141</v>
      </c>
      <c r="P70" s="59" t="s">
        <v>119</v>
      </c>
      <c r="Q70" s="246">
        <v>1</v>
      </c>
    </row>
    <row r="71" spans="1:27" ht="27.75" customHeight="1" x14ac:dyDescent="0.25">
      <c r="A71" s="439" t="s">
        <v>177</v>
      </c>
      <c r="B71" s="334" t="s">
        <v>653</v>
      </c>
      <c r="C71" s="61" t="s">
        <v>98</v>
      </c>
      <c r="D71" s="85">
        <v>80</v>
      </c>
      <c r="E71" s="86"/>
      <c r="F71" s="87"/>
      <c r="G71" s="87"/>
      <c r="H71" s="87"/>
      <c r="I71" s="87"/>
      <c r="J71" s="87"/>
      <c r="K71" s="87"/>
      <c r="L71" s="88">
        <f>IF(L73&gt;0,L72/L73*100,0)</f>
        <v>0</v>
      </c>
      <c r="M71" s="65">
        <f t="shared" si="9"/>
        <v>0</v>
      </c>
      <c r="N71" s="66">
        <f t="shared" si="8"/>
        <v>1</v>
      </c>
      <c r="O71" s="131" t="s">
        <v>179</v>
      </c>
      <c r="P71" s="68" t="s">
        <v>180</v>
      </c>
      <c r="Q71" s="84">
        <v>2</v>
      </c>
      <c r="R71" s="36" t="s">
        <v>98</v>
      </c>
    </row>
    <row r="72" spans="1:27" ht="20.45" customHeight="1" x14ac:dyDescent="0.25">
      <c r="A72" s="437"/>
      <c r="B72" s="336" t="s">
        <v>181</v>
      </c>
      <c r="C72" s="90" t="s">
        <v>75</v>
      </c>
      <c r="D72" s="47" t="s">
        <v>431</v>
      </c>
      <c r="E72" s="91" t="s">
        <v>431</v>
      </c>
      <c r="F72" s="47" t="s">
        <v>431</v>
      </c>
      <c r="G72" s="47" t="s">
        <v>431</v>
      </c>
      <c r="H72" s="47" t="s">
        <v>431</v>
      </c>
      <c r="I72" s="47" t="s">
        <v>431</v>
      </c>
      <c r="J72" s="47" t="s">
        <v>431</v>
      </c>
      <c r="K72" s="47" t="s">
        <v>431</v>
      </c>
      <c r="L72" s="49"/>
      <c r="M72" s="50" t="s">
        <v>45</v>
      </c>
      <c r="N72" s="92" t="s">
        <v>45</v>
      </c>
      <c r="O72" s="42"/>
      <c r="P72" s="43"/>
      <c r="Q72" s="35" t="s">
        <v>47</v>
      </c>
      <c r="R72" s="36"/>
    </row>
    <row r="73" spans="1:27" x14ac:dyDescent="0.25">
      <c r="A73" s="437"/>
      <c r="B73" s="345" t="s">
        <v>182</v>
      </c>
      <c r="C73" s="90" t="s">
        <v>75</v>
      </c>
      <c r="D73" s="47" t="s">
        <v>431</v>
      </c>
      <c r="E73" s="91" t="s">
        <v>431</v>
      </c>
      <c r="F73" s="47" t="s">
        <v>431</v>
      </c>
      <c r="G73" s="47" t="s">
        <v>431</v>
      </c>
      <c r="H73" s="47" t="s">
        <v>431</v>
      </c>
      <c r="I73" s="47" t="s">
        <v>431</v>
      </c>
      <c r="J73" s="47" t="s">
        <v>431</v>
      </c>
      <c r="K73" s="47" t="s">
        <v>431</v>
      </c>
      <c r="L73" s="49"/>
      <c r="M73" s="50" t="s">
        <v>45</v>
      </c>
      <c r="N73" s="92" t="s">
        <v>45</v>
      </c>
      <c r="O73" s="42"/>
      <c r="P73" s="43"/>
      <c r="Q73" s="35" t="s">
        <v>47</v>
      </c>
      <c r="R73" s="36"/>
    </row>
    <row r="74" spans="1:27" ht="28.5" customHeight="1" x14ac:dyDescent="0.25">
      <c r="A74" s="437" t="s">
        <v>183</v>
      </c>
      <c r="B74" s="335" t="s">
        <v>654</v>
      </c>
      <c r="C74" s="46" t="s">
        <v>98</v>
      </c>
      <c r="D74" s="96">
        <v>40</v>
      </c>
      <c r="E74" s="106">
        <v>80</v>
      </c>
      <c r="F74" s="107"/>
      <c r="G74" s="107"/>
      <c r="H74" s="107"/>
      <c r="I74" s="107"/>
      <c r="J74" s="107"/>
      <c r="K74" s="107"/>
      <c r="L74" s="88">
        <f>IF(L76&gt;0,L75/L76*100,0)</f>
        <v>40</v>
      </c>
      <c r="M74" s="50">
        <f>IF(AND(E74&gt;0,E74&lt;&gt;"0"),L74/E74,0)</f>
        <v>0.5</v>
      </c>
      <c r="N74" s="51">
        <f>IF(N$1&gt;0,(N$1-M74)/N$1,0)</f>
        <v>0</v>
      </c>
      <c r="O74" s="125" t="s">
        <v>185</v>
      </c>
      <c r="P74" s="43" t="s">
        <v>180</v>
      </c>
      <c r="Q74" s="35">
        <v>2</v>
      </c>
      <c r="R74" s="36" t="s">
        <v>98</v>
      </c>
    </row>
    <row r="75" spans="1:27" ht="20.45" customHeight="1" x14ac:dyDescent="0.25">
      <c r="A75" s="437"/>
      <c r="B75" s="346" t="s">
        <v>186</v>
      </c>
      <c r="C75" s="129" t="s">
        <v>187</v>
      </c>
      <c r="D75" s="119" t="s">
        <v>431</v>
      </c>
      <c r="E75" s="130" t="s">
        <v>431</v>
      </c>
      <c r="F75" s="119" t="s">
        <v>431</v>
      </c>
      <c r="G75" s="119" t="s">
        <v>431</v>
      </c>
      <c r="H75" s="119" t="s">
        <v>431</v>
      </c>
      <c r="I75" s="119" t="s">
        <v>431</v>
      </c>
      <c r="J75" s="119" t="s">
        <v>431</v>
      </c>
      <c r="K75" s="119" t="s">
        <v>431</v>
      </c>
      <c r="L75" s="122">
        <v>2</v>
      </c>
      <c r="M75" s="65" t="s">
        <v>45</v>
      </c>
      <c r="N75" s="95" t="s">
        <v>45</v>
      </c>
      <c r="O75" s="551"/>
      <c r="P75" s="68"/>
      <c r="Q75" s="84" t="s">
        <v>47</v>
      </c>
      <c r="R75" s="36"/>
    </row>
    <row r="76" spans="1:27" ht="10.9" customHeight="1" x14ac:dyDescent="0.25">
      <c r="A76" s="440"/>
      <c r="B76" s="343" t="s">
        <v>188</v>
      </c>
      <c r="C76" s="101" t="s">
        <v>187</v>
      </c>
      <c r="D76" s="54" t="s">
        <v>431</v>
      </c>
      <c r="E76" s="102" t="s">
        <v>431</v>
      </c>
      <c r="F76" s="54" t="s">
        <v>431</v>
      </c>
      <c r="G76" s="54" t="s">
        <v>431</v>
      </c>
      <c r="H76" s="54" t="s">
        <v>431</v>
      </c>
      <c r="I76" s="54" t="s">
        <v>431</v>
      </c>
      <c r="J76" s="54" t="s">
        <v>431</v>
      </c>
      <c r="K76" s="54" t="s">
        <v>431</v>
      </c>
      <c r="L76" s="56">
        <v>5</v>
      </c>
      <c r="M76" s="57" t="s">
        <v>45</v>
      </c>
      <c r="N76" s="103" t="s">
        <v>45</v>
      </c>
      <c r="O76" s="59"/>
      <c r="P76" s="75"/>
      <c r="Q76" s="132" t="s">
        <v>47</v>
      </c>
      <c r="R76" s="133"/>
    </row>
    <row r="77" spans="1:27" ht="15" customHeight="1" x14ac:dyDescent="0.25">
      <c r="A77" s="439" t="s">
        <v>189</v>
      </c>
      <c r="B77" s="461" t="s">
        <v>655</v>
      </c>
      <c r="C77" s="468" t="s">
        <v>98</v>
      </c>
      <c r="D77" s="85">
        <v>87.199801931171081</v>
      </c>
      <c r="E77" s="86"/>
      <c r="F77" s="87"/>
      <c r="G77" s="87"/>
      <c r="H77" s="87"/>
      <c r="I77" s="87"/>
      <c r="J77" s="87"/>
      <c r="K77" s="87"/>
      <c r="L77" s="88">
        <f>IF(L$78&gt;0,L79/L$78*100,0)</f>
        <v>20</v>
      </c>
      <c r="M77" s="65">
        <f>IF(AND(E77&gt;0,E77&lt;&gt;"0"),L77/E77,0)</f>
        <v>0</v>
      </c>
      <c r="N77" s="66">
        <f>IF(N$1&gt;0,(N$1-M77)/N$1,0)</f>
        <v>1</v>
      </c>
      <c r="O77" s="450" t="s">
        <v>191</v>
      </c>
      <c r="P77" s="470" t="s">
        <v>42</v>
      </c>
      <c r="Q77" s="84"/>
      <c r="R77" s="36" t="s">
        <v>95</v>
      </c>
    </row>
    <row r="78" spans="1:27" x14ac:dyDescent="0.25">
      <c r="A78" s="437"/>
      <c r="B78" s="466" t="s">
        <v>192</v>
      </c>
      <c r="C78" s="473" t="s">
        <v>193</v>
      </c>
      <c r="D78" s="47" t="s">
        <v>431</v>
      </c>
      <c r="E78" s="91" t="s">
        <v>431</v>
      </c>
      <c r="F78" s="47" t="s">
        <v>431</v>
      </c>
      <c r="G78" s="47" t="s">
        <v>431</v>
      </c>
      <c r="H78" s="47" t="s">
        <v>431</v>
      </c>
      <c r="I78" s="47" t="s">
        <v>431</v>
      </c>
      <c r="J78" s="47" t="s">
        <v>431</v>
      </c>
      <c r="K78" s="47" t="s">
        <v>431</v>
      </c>
      <c r="L78" s="49">
        <v>100</v>
      </c>
      <c r="M78" s="50" t="s">
        <v>45</v>
      </c>
      <c r="N78" s="92" t="s">
        <v>45</v>
      </c>
      <c r="O78" s="464" t="s">
        <v>194</v>
      </c>
      <c r="P78" s="43"/>
      <c r="Q78" s="35" t="s">
        <v>47</v>
      </c>
      <c r="R78" s="36"/>
    </row>
    <row r="79" spans="1:27" ht="10.9" customHeight="1" x14ac:dyDescent="0.25">
      <c r="A79" s="437"/>
      <c r="B79" s="465" t="s">
        <v>195</v>
      </c>
      <c r="C79" s="473" t="s">
        <v>193</v>
      </c>
      <c r="D79" s="47" t="s">
        <v>431</v>
      </c>
      <c r="E79" s="91" t="s">
        <v>431</v>
      </c>
      <c r="F79" s="47" t="s">
        <v>431</v>
      </c>
      <c r="G79" s="47" t="s">
        <v>431</v>
      </c>
      <c r="H79" s="47" t="s">
        <v>431</v>
      </c>
      <c r="I79" s="47" t="s">
        <v>431</v>
      </c>
      <c r="J79" s="47" t="s">
        <v>431</v>
      </c>
      <c r="K79" s="47" t="s">
        <v>431</v>
      </c>
      <c r="L79" s="49">
        <v>20</v>
      </c>
      <c r="M79" s="50" t="s">
        <v>45</v>
      </c>
      <c r="N79" s="92" t="s">
        <v>45</v>
      </c>
      <c r="O79" s="464" t="s">
        <v>196</v>
      </c>
      <c r="P79" s="59"/>
      <c r="Q79" s="105" t="s">
        <v>47</v>
      </c>
      <c r="R79" s="36"/>
    </row>
    <row r="80" spans="1:27" ht="11.25" customHeight="1" x14ac:dyDescent="0.25">
      <c r="A80" s="437" t="s">
        <v>197</v>
      </c>
      <c r="B80" s="423" t="s">
        <v>656</v>
      </c>
      <c r="C80" s="46" t="s">
        <v>98</v>
      </c>
      <c r="D80" s="96">
        <v>87.199801931171081</v>
      </c>
      <c r="E80" s="106">
        <v>20</v>
      </c>
      <c r="F80" s="107"/>
      <c r="G80" s="107"/>
      <c r="H80" s="107"/>
      <c r="I80" s="107"/>
      <c r="J80" s="107"/>
      <c r="K80" s="107"/>
      <c r="L80" s="97">
        <f>IF(L$81&gt;0,L82/L$81*100,0)</f>
        <v>20</v>
      </c>
      <c r="M80" s="108">
        <f>IF(AND(E80&gt;0,E80&lt;&gt;"0"),L80/E80,0)</f>
        <v>1</v>
      </c>
      <c r="N80" s="51">
        <f>IF(N$1&gt;0,(N$1-M80)/N$1,0)</f>
        <v>-1</v>
      </c>
      <c r="O80" s="109"/>
      <c r="P80" s="463" t="s">
        <v>199</v>
      </c>
      <c r="Q80" s="84"/>
      <c r="R80" s="36" t="s">
        <v>95</v>
      </c>
    </row>
    <row r="81" spans="1:18" ht="11.25" customHeight="1" x14ac:dyDescent="0.25">
      <c r="A81" s="437"/>
      <c r="B81" s="466" t="s">
        <v>192</v>
      </c>
      <c r="C81" s="474" t="s">
        <v>193</v>
      </c>
      <c r="D81" s="96"/>
      <c r="E81" s="91" t="s">
        <v>431</v>
      </c>
      <c r="F81" s="107"/>
      <c r="G81" s="107"/>
      <c r="H81" s="107"/>
      <c r="I81" s="107"/>
      <c r="J81" s="107"/>
      <c r="K81" s="107"/>
      <c r="L81" s="49">
        <v>5</v>
      </c>
      <c r="M81" s="50"/>
      <c r="N81" s="51"/>
      <c r="O81" s="464" t="s">
        <v>200</v>
      </c>
      <c r="P81" s="68"/>
      <c r="Q81" s="84"/>
      <c r="R81" s="36"/>
    </row>
    <row r="82" spans="1:18" x14ac:dyDescent="0.25">
      <c r="A82" s="437"/>
      <c r="B82" s="347" t="s">
        <v>201</v>
      </c>
      <c r="C82" s="90" t="s">
        <v>193</v>
      </c>
      <c r="D82" s="47" t="s">
        <v>431</v>
      </c>
      <c r="E82" s="91" t="s">
        <v>431</v>
      </c>
      <c r="F82" s="47" t="s">
        <v>431</v>
      </c>
      <c r="G82" s="47" t="s">
        <v>431</v>
      </c>
      <c r="H82" s="47" t="s">
        <v>431</v>
      </c>
      <c r="I82" s="47" t="s">
        <v>431</v>
      </c>
      <c r="J82" s="47" t="s">
        <v>431</v>
      </c>
      <c r="K82" s="47" t="s">
        <v>431</v>
      </c>
      <c r="L82" s="49">
        <v>1</v>
      </c>
      <c r="M82" s="50" t="s">
        <v>45</v>
      </c>
      <c r="N82" s="92" t="s">
        <v>45</v>
      </c>
      <c r="O82" s="42" t="s">
        <v>15</v>
      </c>
      <c r="P82" s="43"/>
      <c r="Q82" s="35" t="s">
        <v>47</v>
      </c>
      <c r="R82" s="36"/>
    </row>
    <row r="83" spans="1:18" ht="20.45" customHeight="1" x14ac:dyDescent="0.25">
      <c r="A83" s="437" t="s">
        <v>202</v>
      </c>
      <c r="B83" s="423" t="s">
        <v>657</v>
      </c>
      <c r="C83" s="46" t="s">
        <v>98</v>
      </c>
      <c r="D83" s="96"/>
      <c r="E83" s="106"/>
      <c r="F83" s="107"/>
      <c r="G83" s="107"/>
      <c r="H83" s="107"/>
      <c r="I83" s="107"/>
      <c r="J83" s="107"/>
      <c r="K83" s="107"/>
      <c r="L83" s="97">
        <f>IF(L84&gt;0,L85/L84*100,0)</f>
        <v>25</v>
      </c>
      <c r="M83" s="50">
        <f>IF(AND(E83&gt;0,E83&lt;&gt;"0"),L83/E83,0)</f>
        <v>0</v>
      </c>
      <c r="N83" s="51">
        <f>IF(N$1&gt;0,(N$1-M83)/N$1,0)</f>
        <v>1</v>
      </c>
      <c r="O83" s="109"/>
      <c r="P83" s="463" t="s">
        <v>199</v>
      </c>
      <c r="Q83" s="84"/>
      <c r="R83" s="36" t="s">
        <v>95</v>
      </c>
    </row>
    <row r="84" spans="1:18" ht="19.149999999999999" customHeight="1" x14ac:dyDescent="0.25">
      <c r="A84" s="437"/>
      <c r="B84" s="462" t="s">
        <v>204</v>
      </c>
      <c r="C84" s="457" t="s">
        <v>75</v>
      </c>
      <c r="D84" s="47" t="s">
        <v>431</v>
      </c>
      <c r="E84" s="91" t="s">
        <v>431</v>
      </c>
      <c r="F84" s="47" t="s">
        <v>431</v>
      </c>
      <c r="G84" s="47" t="s">
        <v>431</v>
      </c>
      <c r="H84" s="47" t="s">
        <v>431</v>
      </c>
      <c r="I84" s="47" t="s">
        <v>431</v>
      </c>
      <c r="J84" s="47" t="s">
        <v>431</v>
      </c>
      <c r="K84" s="47" t="s">
        <v>431</v>
      </c>
      <c r="L84" s="49">
        <v>60</v>
      </c>
      <c r="M84" s="50" t="s">
        <v>45</v>
      </c>
      <c r="N84" s="92" t="s">
        <v>45</v>
      </c>
      <c r="O84" s="460" t="s">
        <v>205</v>
      </c>
      <c r="P84" s="43"/>
      <c r="Q84" s="35" t="s">
        <v>47</v>
      </c>
      <c r="R84" s="36"/>
    </row>
    <row r="85" spans="1:18" ht="10.9" customHeight="1" x14ac:dyDescent="0.25">
      <c r="A85" s="437"/>
      <c r="B85" s="348" t="s">
        <v>206</v>
      </c>
      <c r="C85" s="521" t="s">
        <v>75</v>
      </c>
      <c r="D85" s="47" t="s">
        <v>431</v>
      </c>
      <c r="E85" s="91" t="s">
        <v>431</v>
      </c>
      <c r="F85" s="47" t="s">
        <v>431</v>
      </c>
      <c r="G85" s="47" t="s">
        <v>431</v>
      </c>
      <c r="H85" s="47" t="s">
        <v>431</v>
      </c>
      <c r="I85" s="47" t="s">
        <v>431</v>
      </c>
      <c r="J85" s="47" t="s">
        <v>431</v>
      </c>
      <c r="K85" s="47" t="s">
        <v>431</v>
      </c>
      <c r="L85" s="49">
        <v>15</v>
      </c>
      <c r="M85" s="50" t="s">
        <v>45</v>
      </c>
      <c r="N85" s="92" t="s">
        <v>45</v>
      </c>
      <c r="O85" s="42" t="s">
        <v>15</v>
      </c>
      <c r="P85" s="59"/>
      <c r="Q85" s="105" t="s">
        <v>47</v>
      </c>
      <c r="R85" s="36"/>
    </row>
    <row r="86" spans="1:18" ht="11.45" customHeight="1" x14ac:dyDescent="0.25">
      <c r="A86" s="437" t="s">
        <v>207</v>
      </c>
      <c r="B86" s="424" t="s">
        <v>658</v>
      </c>
      <c r="C86" s="90" t="s">
        <v>209</v>
      </c>
      <c r="D86" s="47"/>
      <c r="E86" s="48"/>
      <c r="F86" s="49"/>
      <c r="G86" s="49"/>
      <c r="H86" s="49"/>
      <c r="I86" s="49"/>
      <c r="J86" s="49"/>
      <c r="K86" s="49"/>
      <c r="L86" s="49"/>
      <c r="M86" s="50">
        <f>IF(AND(E86&gt;0,E86&lt;&gt;"0"),L86/E86,0)</f>
        <v>0</v>
      </c>
      <c r="N86" s="92"/>
      <c r="O86" s="42" t="s">
        <v>210</v>
      </c>
      <c r="P86" s="60"/>
      <c r="Q86" s="111"/>
      <c r="R86" s="36"/>
    </row>
    <row r="87" spans="1:18" ht="11.45" customHeight="1" x14ac:dyDescent="0.25">
      <c r="A87" s="440" t="s">
        <v>211</v>
      </c>
      <c r="B87" s="471" t="s">
        <v>659</v>
      </c>
      <c r="C87" s="475" t="s">
        <v>83</v>
      </c>
      <c r="D87" s="54"/>
      <c r="E87" s="55"/>
      <c r="F87" s="56"/>
      <c r="G87" s="56"/>
      <c r="H87" s="56"/>
      <c r="I87" s="56"/>
      <c r="J87" s="56"/>
      <c r="K87" s="56"/>
      <c r="L87" s="56"/>
      <c r="M87" s="112">
        <f>IF(AND(E87&gt;0,E87&lt;&gt;"0"),L87/E87,0)</f>
        <v>0</v>
      </c>
      <c r="N87" s="103"/>
      <c r="O87" s="476" t="s">
        <v>213</v>
      </c>
      <c r="P87" s="477" t="s">
        <v>42</v>
      </c>
      <c r="Q87" s="111"/>
      <c r="R87" s="36"/>
    </row>
    <row r="88" spans="1:18" ht="21.75" customHeight="1" x14ac:dyDescent="0.25">
      <c r="A88" s="439" t="s">
        <v>214</v>
      </c>
      <c r="B88" s="456" t="s">
        <v>660</v>
      </c>
      <c r="C88" s="480" t="s">
        <v>98</v>
      </c>
      <c r="D88" s="96">
        <v>9</v>
      </c>
      <c r="E88" s="106"/>
      <c r="F88" s="107"/>
      <c r="G88" s="107"/>
      <c r="H88" s="107"/>
      <c r="I88" s="107"/>
      <c r="J88" s="107"/>
      <c r="K88" s="107"/>
      <c r="L88" s="245">
        <f>IF(L$89&gt;0,L90/L$89*100,0)</f>
        <v>10</v>
      </c>
      <c r="M88" s="50">
        <f>IF(AND(E88&gt;0,E88&lt;&gt;"0"),L88/E88,0)</f>
        <v>0</v>
      </c>
      <c r="N88" s="51">
        <f>IF(N$1&gt;0,(N$1-M88)/N$1,0)</f>
        <v>1</v>
      </c>
      <c r="O88" s="485" t="s">
        <v>216</v>
      </c>
      <c r="P88" s="477" t="s">
        <v>42</v>
      </c>
      <c r="Q88" s="35">
        <v>2</v>
      </c>
      <c r="R88" s="36" t="s">
        <v>98</v>
      </c>
    </row>
    <row r="89" spans="1:18" x14ac:dyDescent="0.25">
      <c r="A89" s="437"/>
      <c r="B89" s="478" t="s">
        <v>217</v>
      </c>
      <c r="C89" s="473" t="s">
        <v>75</v>
      </c>
      <c r="D89" s="47" t="s">
        <v>431</v>
      </c>
      <c r="E89" s="91" t="s">
        <v>431</v>
      </c>
      <c r="F89" s="47" t="s">
        <v>431</v>
      </c>
      <c r="G89" s="47" t="s">
        <v>431</v>
      </c>
      <c r="H89" s="47" t="s">
        <v>431</v>
      </c>
      <c r="I89" s="47" t="s">
        <v>431</v>
      </c>
      <c r="J89" s="47" t="s">
        <v>431</v>
      </c>
      <c r="K89" s="47" t="s">
        <v>431</v>
      </c>
      <c r="L89" s="49">
        <v>10</v>
      </c>
      <c r="M89" s="50" t="s">
        <v>45</v>
      </c>
      <c r="N89" s="92" t="s">
        <v>45</v>
      </c>
      <c r="O89" s="460" t="s">
        <v>218</v>
      </c>
      <c r="Q89" s="35" t="s">
        <v>47</v>
      </c>
      <c r="R89" s="36"/>
    </row>
    <row r="90" spans="1:18" ht="10.9" customHeight="1" x14ac:dyDescent="0.25">
      <c r="A90" s="437"/>
      <c r="B90" s="479" t="s">
        <v>219</v>
      </c>
      <c r="C90" s="473" t="s">
        <v>75</v>
      </c>
      <c r="D90" s="47" t="s">
        <v>431</v>
      </c>
      <c r="E90" s="91" t="s">
        <v>431</v>
      </c>
      <c r="F90" s="47" t="s">
        <v>431</v>
      </c>
      <c r="G90" s="47" t="s">
        <v>431</v>
      </c>
      <c r="H90" s="47" t="s">
        <v>431</v>
      </c>
      <c r="I90" s="47" t="s">
        <v>431</v>
      </c>
      <c r="J90" s="47" t="s">
        <v>431</v>
      </c>
      <c r="K90" s="47" t="s">
        <v>431</v>
      </c>
      <c r="L90" s="49">
        <v>1</v>
      </c>
      <c r="M90" s="50" t="s">
        <v>45</v>
      </c>
      <c r="N90" s="92" t="s">
        <v>45</v>
      </c>
      <c r="O90" s="460" t="s">
        <v>220</v>
      </c>
      <c r="P90" s="75"/>
      <c r="Q90" s="105" t="s">
        <v>47</v>
      </c>
      <c r="R90" s="36"/>
    </row>
    <row r="91" spans="1:18" ht="19.899999999999999" customHeight="1" x14ac:dyDescent="0.25">
      <c r="A91" s="437" t="s">
        <v>221</v>
      </c>
      <c r="B91" s="321" t="s">
        <v>661</v>
      </c>
      <c r="C91" s="244" t="s">
        <v>98</v>
      </c>
      <c r="D91" s="96">
        <v>9</v>
      </c>
      <c r="E91" s="106"/>
      <c r="F91" s="107"/>
      <c r="G91" s="107"/>
      <c r="H91" s="107"/>
      <c r="I91" s="107"/>
      <c r="J91" s="107"/>
      <c r="K91" s="107"/>
      <c r="L91" s="245">
        <f>IF(L$89&gt;0,L92/L$89*100,0)</f>
        <v>20</v>
      </c>
      <c r="M91" s="50">
        <f>IF(AND(E91&gt;0,E91&lt;&gt;"0"),L91/E91,0)</f>
        <v>0</v>
      </c>
      <c r="N91" s="51">
        <f>IF(N$1&gt;0,(N$1-M91)/N$1,0)</f>
        <v>1</v>
      </c>
      <c r="O91" s="131" t="s">
        <v>223</v>
      </c>
      <c r="P91" s="43" t="s">
        <v>15</v>
      </c>
      <c r="Q91" s="35">
        <v>2</v>
      </c>
      <c r="R91" s="36" t="s">
        <v>98</v>
      </c>
    </row>
    <row r="92" spans="1:18" ht="10.9" customHeight="1" x14ac:dyDescent="0.25">
      <c r="A92" s="437"/>
      <c r="B92" s="365" t="s">
        <v>224</v>
      </c>
      <c r="C92" s="90" t="s">
        <v>75</v>
      </c>
      <c r="D92" s="47" t="s">
        <v>431</v>
      </c>
      <c r="E92" s="91" t="s">
        <v>431</v>
      </c>
      <c r="F92" s="47" t="s">
        <v>431</v>
      </c>
      <c r="G92" s="47" t="s">
        <v>431</v>
      </c>
      <c r="H92" s="47" t="s">
        <v>431</v>
      </c>
      <c r="I92" s="47" t="s">
        <v>431</v>
      </c>
      <c r="J92" s="47" t="s">
        <v>431</v>
      </c>
      <c r="K92" s="47" t="s">
        <v>431</v>
      </c>
      <c r="L92" s="49">
        <v>2</v>
      </c>
      <c r="M92" s="50" t="s">
        <v>45</v>
      </c>
      <c r="N92" s="92" t="s">
        <v>45</v>
      </c>
      <c r="O92" s="42" t="s">
        <v>225</v>
      </c>
      <c r="P92" s="75"/>
      <c r="Q92" s="105" t="s">
        <v>47</v>
      </c>
      <c r="R92" s="36"/>
    </row>
    <row r="93" spans="1:18" ht="19.899999999999999" customHeight="1" x14ac:dyDescent="0.25">
      <c r="A93" s="437" t="s">
        <v>226</v>
      </c>
      <c r="B93" s="321" t="s">
        <v>662</v>
      </c>
      <c r="C93" s="244" t="s">
        <v>98</v>
      </c>
      <c r="D93" s="96">
        <v>9</v>
      </c>
      <c r="E93" s="106"/>
      <c r="F93" s="107"/>
      <c r="G93" s="107"/>
      <c r="H93" s="107"/>
      <c r="I93" s="107"/>
      <c r="J93" s="107"/>
      <c r="K93" s="107"/>
      <c r="L93" s="245">
        <f>IF(L$89&gt;0,L94/L$89*100,0)</f>
        <v>30</v>
      </c>
      <c r="M93" s="50">
        <f>IF(AND(E93&gt;0,E93&lt;&gt;"0"),L93/E93,0)</f>
        <v>0</v>
      </c>
      <c r="N93" s="51">
        <f>IF(N$1&gt;0,(N$1-M93)/N$1,0)</f>
        <v>1</v>
      </c>
      <c r="O93" s="125" t="s">
        <v>228</v>
      </c>
      <c r="P93" s="43" t="s">
        <v>15</v>
      </c>
      <c r="Q93" s="35">
        <v>2</v>
      </c>
      <c r="R93" s="36" t="s">
        <v>98</v>
      </c>
    </row>
    <row r="94" spans="1:18" ht="10.9" customHeight="1" x14ac:dyDescent="0.25">
      <c r="A94" s="437"/>
      <c r="B94" s="365" t="s">
        <v>229</v>
      </c>
      <c r="C94" s="90" t="s">
        <v>75</v>
      </c>
      <c r="D94" s="47" t="s">
        <v>431</v>
      </c>
      <c r="E94" s="91" t="s">
        <v>431</v>
      </c>
      <c r="F94" s="47" t="s">
        <v>431</v>
      </c>
      <c r="G94" s="47" t="s">
        <v>431</v>
      </c>
      <c r="H94" s="47" t="s">
        <v>431</v>
      </c>
      <c r="I94" s="47" t="s">
        <v>431</v>
      </c>
      <c r="J94" s="47" t="s">
        <v>431</v>
      </c>
      <c r="K94" s="47" t="s">
        <v>431</v>
      </c>
      <c r="L94" s="49">
        <v>3</v>
      </c>
      <c r="M94" s="50" t="s">
        <v>45</v>
      </c>
      <c r="N94" s="92" t="s">
        <v>45</v>
      </c>
      <c r="O94" s="42"/>
      <c r="P94" s="75"/>
      <c r="Q94" s="105" t="s">
        <v>47</v>
      </c>
      <c r="R94" s="36"/>
    </row>
    <row r="95" spans="1:18" ht="19.899999999999999" customHeight="1" x14ac:dyDescent="0.25">
      <c r="A95" s="437" t="s">
        <v>230</v>
      </c>
      <c r="B95" s="321" t="s">
        <v>663</v>
      </c>
      <c r="C95" s="244" t="s">
        <v>98</v>
      </c>
      <c r="D95" s="96">
        <v>9</v>
      </c>
      <c r="E95" s="106">
        <v>45</v>
      </c>
      <c r="F95" s="107"/>
      <c r="G95" s="107"/>
      <c r="H95" s="107"/>
      <c r="I95" s="107"/>
      <c r="J95" s="107"/>
      <c r="K95" s="107"/>
      <c r="L95" s="245">
        <f>IF(L$89&gt;0,L96/L$89*100,0)</f>
        <v>40</v>
      </c>
      <c r="M95" s="50">
        <f>IF(AND(E95&gt;0,E95&lt;&gt;"0"),L95/E95,0)</f>
        <v>0.88888888888888884</v>
      </c>
      <c r="N95" s="51">
        <f>IF(N$1&gt;0,(N$1-M95)/N$1,0)</f>
        <v>-0.77777777777777768</v>
      </c>
      <c r="O95" s="125" t="s">
        <v>232</v>
      </c>
      <c r="P95" s="43" t="s">
        <v>15</v>
      </c>
      <c r="Q95" s="35">
        <v>2</v>
      </c>
      <c r="R95" s="36" t="s">
        <v>98</v>
      </c>
    </row>
    <row r="96" spans="1:18" ht="10.9" customHeight="1" x14ac:dyDescent="0.25">
      <c r="A96" s="440"/>
      <c r="B96" s="379" t="s">
        <v>233</v>
      </c>
      <c r="C96" s="101" t="s">
        <v>75</v>
      </c>
      <c r="D96" s="54" t="s">
        <v>431</v>
      </c>
      <c r="E96" s="102" t="s">
        <v>431</v>
      </c>
      <c r="F96" s="54" t="s">
        <v>431</v>
      </c>
      <c r="G96" s="54" t="s">
        <v>431</v>
      </c>
      <c r="H96" s="54" t="s">
        <v>431</v>
      </c>
      <c r="I96" s="54" t="s">
        <v>431</v>
      </c>
      <c r="J96" s="54" t="s">
        <v>431</v>
      </c>
      <c r="K96" s="54" t="s">
        <v>431</v>
      </c>
      <c r="L96" s="56">
        <v>4</v>
      </c>
      <c r="M96" s="57" t="s">
        <v>45</v>
      </c>
      <c r="N96" s="103" t="s">
        <v>45</v>
      </c>
      <c r="O96" s="59"/>
      <c r="P96" s="75"/>
      <c r="Q96" s="105" t="s">
        <v>47</v>
      </c>
      <c r="R96" s="36"/>
    </row>
    <row r="97" spans="1:18" ht="11.45" customHeight="1" x14ac:dyDescent="0.25">
      <c r="A97" s="439" t="s">
        <v>234</v>
      </c>
      <c r="B97" s="320" t="s">
        <v>664</v>
      </c>
      <c r="C97" s="129" t="s">
        <v>75</v>
      </c>
      <c r="D97" s="119">
        <v>52</v>
      </c>
      <c r="E97" s="120"/>
      <c r="F97" s="121"/>
      <c r="G97" s="121"/>
      <c r="H97" s="121"/>
      <c r="I97" s="121"/>
      <c r="J97" s="121"/>
      <c r="K97" s="121"/>
      <c r="L97" s="122"/>
      <c r="M97" s="65">
        <f>IF(AND(E97&gt;0,E97&lt;&gt;"0"),L97/E97,0)</f>
        <v>0</v>
      </c>
      <c r="N97" s="66">
        <f>IF(N$1&gt;0,(N$1-M97)/N$1,0)</f>
        <v>1</v>
      </c>
      <c r="O97" s="248"/>
      <c r="P97" s="59" t="s">
        <v>119</v>
      </c>
      <c r="Q97" s="246">
        <v>1</v>
      </c>
    </row>
    <row r="98" spans="1:18" ht="19.899999999999999" customHeight="1" x14ac:dyDescent="0.25">
      <c r="A98" s="437" t="s">
        <v>237</v>
      </c>
      <c r="B98" s="320" t="s">
        <v>665</v>
      </c>
      <c r="C98" s="129" t="s">
        <v>239</v>
      </c>
      <c r="D98" s="85">
        <v>9</v>
      </c>
      <c r="E98" s="86">
        <v>5</v>
      </c>
      <c r="F98" s="87"/>
      <c r="G98" s="87"/>
      <c r="H98" s="87"/>
      <c r="I98" s="87"/>
      <c r="J98" s="87"/>
      <c r="K98" s="87"/>
      <c r="L98" s="249">
        <f>IF(L99&gt;0,L100/L99,0)</f>
        <v>4.5</v>
      </c>
      <c r="M98" s="65">
        <f>IF(AND(E98&gt;0,E98&lt;&gt;"0"),L98/E98,0)</f>
        <v>0.9</v>
      </c>
      <c r="N98" s="66">
        <f>IF(N$1&gt;0,(N$1-M98)/N$1,0)</f>
        <v>-0.8</v>
      </c>
      <c r="O98" s="131" t="s">
        <v>240</v>
      </c>
      <c r="P98" s="43" t="s">
        <v>15</v>
      </c>
      <c r="Q98" s="35">
        <v>2</v>
      </c>
      <c r="R98" s="36" t="s">
        <v>98</v>
      </c>
    </row>
    <row r="99" spans="1:18" x14ac:dyDescent="0.25">
      <c r="A99" s="437"/>
      <c r="B99" s="361" t="s">
        <v>241</v>
      </c>
      <c r="C99" s="90" t="s">
        <v>193</v>
      </c>
      <c r="D99" s="47" t="s">
        <v>431</v>
      </c>
      <c r="E99" s="91" t="s">
        <v>431</v>
      </c>
      <c r="F99" s="47" t="s">
        <v>431</v>
      </c>
      <c r="G99" s="47" t="s">
        <v>431</v>
      </c>
      <c r="H99" s="47" t="s">
        <v>431</v>
      </c>
      <c r="I99" s="47" t="s">
        <v>431</v>
      </c>
      <c r="J99" s="47" t="s">
        <v>431</v>
      </c>
      <c r="K99" s="47" t="s">
        <v>431</v>
      </c>
      <c r="L99" s="49">
        <v>10</v>
      </c>
      <c r="M99" s="50" t="s">
        <v>45</v>
      </c>
      <c r="N99" s="92" t="s">
        <v>45</v>
      </c>
      <c r="O99" s="42" t="s">
        <v>15</v>
      </c>
      <c r="P99" s="43"/>
      <c r="Q99" s="35" t="s">
        <v>47</v>
      </c>
      <c r="R99" s="36"/>
    </row>
    <row r="100" spans="1:18" ht="10.9" customHeight="1" x14ac:dyDescent="0.25">
      <c r="A100" s="440"/>
      <c r="B100" s="364" t="s">
        <v>242</v>
      </c>
      <c r="C100" s="101" t="s">
        <v>239</v>
      </c>
      <c r="D100" s="54" t="s">
        <v>431</v>
      </c>
      <c r="E100" s="102" t="s">
        <v>431</v>
      </c>
      <c r="F100" s="54" t="s">
        <v>431</v>
      </c>
      <c r="G100" s="54" t="s">
        <v>431</v>
      </c>
      <c r="H100" s="54" t="s">
        <v>431</v>
      </c>
      <c r="I100" s="54" t="s">
        <v>431</v>
      </c>
      <c r="J100" s="54" t="s">
        <v>431</v>
      </c>
      <c r="K100" s="54" t="s">
        <v>431</v>
      </c>
      <c r="L100" s="56">
        <v>45</v>
      </c>
      <c r="M100" s="57" t="s">
        <v>45</v>
      </c>
      <c r="N100" s="103" t="s">
        <v>45</v>
      </c>
      <c r="O100" s="59" t="s">
        <v>15</v>
      </c>
      <c r="P100" s="75"/>
      <c r="Q100" s="105" t="s">
        <v>47</v>
      </c>
      <c r="R100" s="36"/>
    </row>
    <row r="101" spans="1:18" ht="25.9" customHeight="1" x14ac:dyDescent="0.25">
      <c r="A101" s="439" t="s">
        <v>243</v>
      </c>
      <c r="B101" s="467" t="s">
        <v>666</v>
      </c>
      <c r="C101" s="468" t="s">
        <v>245</v>
      </c>
      <c r="D101" s="85">
        <v>1405.4</v>
      </c>
      <c r="E101" s="86"/>
      <c r="F101" s="87"/>
      <c r="G101" s="87"/>
      <c r="H101" s="87"/>
      <c r="I101" s="87"/>
      <c r="J101" s="87"/>
      <c r="K101" s="87"/>
      <c r="L101" s="88">
        <f>IF(L102&gt;0,L103/L102*1000,0)</f>
        <v>0</v>
      </c>
      <c r="M101" s="65">
        <f>IF(AND(E101&gt;0,E101&lt;&gt;"0"),L101/E101,0)</f>
        <v>0</v>
      </c>
      <c r="N101" s="66">
        <f>IF(N$1&gt;0,(N$1-M101)/N$1,0)</f>
        <v>1</v>
      </c>
      <c r="O101" s="450" t="s">
        <v>246</v>
      </c>
      <c r="P101" s="481" t="s">
        <v>42</v>
      </c>
      <c r="Q101" s="84"/>
      <c r="R101" s="36" t="s">
        <v>247</v>
      </c>
    </row>
    <row r="102" spans="1:18" x14ac:dyDescent="0.25">
      <c r="A102" s="437"/>
      <c r="B102" s="482" t="s">
        <v>248</v>
      </c>
      <c r="C102" s="473" t="s">
        <v>75</v>
      </c>
      <c r="D102" s="47" t="s">
        <v>431</v>
      </c>
      <c r="E102" s="91" t="s">
        <v>431</v>
      </c>
      <c r="F102" s="47" t="s">
        <v>431</v>
      </c>
      <c r="G102" s="47" t="s">
        <v>431</v>
      </c>
      <c r="H102" s="47" t="s">
        <v>431</v>
      </c>
      <c r="I102" s="47" t="s">
        <v>431</v>
      </c>
      <c r="J102" s="47" t="s">
        <v>431</v>
      </c>
      <c r="K102" s="47" t="s">
        <v>431</v>
      </c>
      <c r="L102" s="49"/>
      <c r="M102" s="50" t="s">
        <v>45</v>
      </c>
      <c r="N102" s="92" t="s">
        <v>45</v>
      </c>
      <c r="O102" s="464" t="s">
        <v>249</v>
      </c>
      <c r="P102" s="42"/>
      <c r="Q102" s="35" t="s">
        <v>47</v>
      </c>
      <c r="R102" s="36"/>
    </row>
    <row r="103" spans="1:18" ht="10.9" customHeight="1" x14ac:dyDescent="0.25">
      <c r="A103" s="437"/>
      <c r="B103" s="483" t="s">
        <v>250</v>
      </c>
      <c r="C103" s="473" t="s">
        <v>747</v>
      </c>
      <c r="D103" s="47" t="s">
        <v>431</v>
      </c>
      <c r="E103" s="91" t="s">
        <v>431</v>
      </c>
      <c r="F103" s="47" t="s">
        <v>431</v>
      </c>
      <c r="G103" s="47" t="s">
        <v>431</v>
      </c>
      <c r="H103" s="47" t="s">
        <v>431</v>
      </c>
      <c r="I103" s="47" t="s">
        <v>431</v>
      </c>
      <c r="J103" s="47" t="s">
        <v>431</v>
      </c>
      <c r="K103" s="47" t="s">
        <v>431</v>
      </c>
      <c r="L103" s="49"/>
      <c r="M103" s="50" t="s">
        <v>45</v>
      </c>
      <c r="N103" s="92" t="s">
        <v>45</v>
      </c>
      <c r="O103" s="464" t="s">
        <v>251</v>
      </c>
      <c r="P103" s="42"/>
      <c r="Q103" s="35" t="s">
        <v>47</v>
      </c>
      <c r="R103" s="36"/>
    </row>
    <row r="104" spans="1:18" ht="25.9" customHeight="1" x14ac:dyDescent="0.25">
      <c r="A104" s="437" t="s">
        <v>252</v>
      </c>
      <c r="B104" s="456" t="s">
        <v>667</v>
      </c>
      <c r="C104" s="472" t="s">
        <v>245</v>
      </c>
      <c r="D104" s="96">
        <v>1800.9</v>
      </c>
      <c r="E104" s="106"/>
      <c r="F104" s="107"/>
      <c r="G104" s="107"/>
      <c r="H104" s="107"/>
      <c r="I104" s="107"/>
      <c r="J104" s="107"/>
      <c r="K104" s="107"/>
      <c r="L104" s="97">
        <f>IF(L105&gt;0,L106/L105*1000,0)</f>
        <v>0</v>
      </c>
      <c r="M104" s="50">
        <f>IF(AND(E104&gt;0,E104&lt;&gt;"0"),L104/E104,0)</f>
        <v>0</v>
      </c>
      <c r="N104" s="51">
        <f>IF(N$1&gt;0,(N$1-M104)/N$1,0)</f>
        <v>1</v>
      </c>
      <c r="O104" s="485" t="s">
        <v>254</v>
      </c>
      <c r="P104" s="486" t="s">
        <v>42</v>
      </c>
      <c r="Q104" s="35"/>
      <c r="R104" s="36" t="s">
        <v>247</v>
      </c>
    </row>
    <row r="105" spans="1:18" x14ac:dyDescent="0.25">
      <c r="A105" s="437"/>
      <c r="B105" s="484" t="s">
        <v>255</v>
      </c>
      <c r="C105" s="473" t="s">
        <v>75</v>
      </c>
      <c r="D105" s="47" t="s">
        <v>431</v>
      </c>
      <c r="E105" s="91" t="s">
        <v>431</v>
      </c>
      <c r="F105" s="47" t="s">
        <v>431</v>
      </c>
      <c r="G105" s="47" t="s">
        <v>431</v>
      </c>
      <c r="H105" s="47" t="s">
        <v>431</v>
      </c>
      <c r="I105" s="47" t="s">
        <v>431</v>
      </c>
      <c r="J105" s="47" t="s">
        <v>431</v>
      </c>
      <c r="K105" s="47" t="s">
        <v>431</v>
      </c>
      <c r="L105" s="49"/>
      <c r="M105" s="50" t="s">
        <v>45</v>
      </c>
      <c r="N105" s="92" t="s">
        <v>45</v>
      </c>
      <c r="O105" s="464" t="s">
        <v>249</v>
      </c>
      <c r="P105" s="42"/>
      <c r="Q105" s="35" t="s">
        <v>47</v>
      </c>
      <c r="R105" s="36"/>
    </row>
    <row r="106" spans="1:18" ht="10.9" customHeight="1" x14ac:dyDescent="0.25">
      <c r="A106" s="440"/>
      <c r="B106" s="483" t="s">
        <v>256</v>
      </c>
      <c r="C106" s="475" t="s">
        <v>747</v>
      </c>
      <c r="D106" s="54" t="s">
        <v>431</v>
      </c>
      <c r="E106" s="102" t="s">
        <v>431</v>
      </c>
      <c r="F106" s="54" t="s">
        <v>431</v>
      </c>
      <c r="G106" s="54" t="s">
        <v>431</v>
      </c>
      <c r="H106" s="54" t="s">
        <v>431</v>
      </c>
      <c r="I106" s="54" t="s">
        <v>431</v>
      </c>
      <c r="J106" s="54" t="s">
        <v>431</v>
      </c>
      <c r="K106" s="54" t="s">
        <v>431</v>
      </c>
      <c r="L106" s="56"/>
      <c r="M106" s="57" t="s">
        <v>45</v>
      </c>
      <c r="N106" s="103" t="s">
        <v>45</v>
      </c>
      <c r="O106" s="476" t="s">
        <v>257</v>
      </c>
      <c r="P106" s="59"/>
      <c r="Q106" s="35" t="s">
        <v>47</v>
      </c>
      <c r="R106" s="36"/>
    </row>
    <row r="107" spans="1:18" ht="12.75" customHeight="1" x14ac:dyDescent="0.25">
      <c r="A107" s="439" t="s">
        <v>258</v>
      </c>
      <c r="B107" s="461" t="s">
        <v>668</v>
      </c>
      <c r="C107" s="487" t="s">
        <v>75</v>
      </c>
      <c r="D107" s="175">
        <v>76</v>
      </c>
      <c r="E107" s="120"/>
      <c r="F107" s="176"/>
      <c r="G107" s="176"/>
      <c r="H107" s="176"/>
      <c r="I107" s="176"/>
      <c r="J107" s="176"/>
      <c r="K107" s="176"/>
      <c r="L107" s="122"/>
      <c r="M107" s="65">
        <f>IF(AND(E107&gt;0,E107&lt;&gt;"0"),L107/E107,0)</f>
        <v>0</v>
      </c>
      <c r="N107" s="66">
        <f>IF(N$1&gt;0,(N$1-M107)/N$1,0)</f>
        <v>1</v>
      </c>
      <c r="O107" s="485" t="s">
        <v>260</v>
      </c>
      <c r="P107" s="488" t="s">
        <v>42</v>
      </c>
      <c r="Q107" s="178"/>
      <c r="R107" s="36" t="s">
        <v>261</v>
      </c>
    </row>
    <row r="108" spans="1:18" ht="12.75" customHeight="1" x14ac:dyDescent="0.25">
      <c r="A108" s="437" t="s">
        <v>262</v>
      </c>
      <c r="B108" s="335" t="s">
        <v>669</v>
      </c>
      <c r="C108" s="52" t="s">
        <v>75</v>
      </c>
      <c r="D108" s="47">
        <v>31</v>
      </c>
      <c r="E108" s="123"/>
      <c r="F108" s="124"/>
      <c r="G108" s="124"/>
      <c r="H108" s="124"/>
      <c r="I108" s="124"/>
      <c r="J108" s="124"/>
      <c r="K108" s="124"/>
      <c r="L108" s="49"/>
      <c r="M108" s="50">
        <f>IF(AND(E108&gt;0,E108&lt;&gt;"0"),L108/E108,0)</f>
        <v>0</v>
      </c>
      <c r="N108" s="51">
        <f>IF(N$1&gt;0,(N$1-M108)/N$1,0)</f>
        <v>1</v>
      </c>
      <c r="O108" s="42" t="s">
        <v>264</v>
      </c>
      <c r="P108" s="143" t="s">
        <v>265</v>
      </c>
      <c r="Q108" s="144">
        <v>1</v>
      </c>
      <c r="R108" s="36" t="s">
        <v>266</v>
      </c>
    </row>
    <row r="109" spans="1:18" ht="12.75" customHeight="1" x14ac:dyDescent="0.25">
      <c r="A109" s="440" t="s">
        <v>267</v>
      </c>
      <c r="B109" s="490" t="s">
        <v>670</v>
      </c>
      <c r="C109" s="491" t="s">
        <v>75</v>
      </c>
      <c r="D109" s="54">
        <v>2</v>
      </c>
      <c r="E109" s="179"/>
      <c r="F109" s="180"/>
      <c r="G109" s="180"/>
      <c r="H109" s="180"/>
      <c r="I109" s="180"/>
      <c r="J109" s="180"/>
      <c r="K109" s="180"/>
      <c r="L109" s="56"/>
      <c r="M109" s="57">
        <f>IF(AND(E109&gt;0,E109&lt;&gt;"0"),L109/E109,0)</f>
        <v>0</v>
      </c>
      <c r="N109" s="58">
        <f>IF(N$1&gt;0,(N$1-M109)/N$1,0)</f>
        <v>1</v>
      </c>
      <c r="O109" s="476" t="s">
        <v>269</v>
      </c>
      <c r="P109" s="489" t="s">
        <v>42</v>
      </c>
      <c r="Q109" s="105"/>
      <c r="R109" s="36" t="s">
        <v>270</v>
      </c>
    </row>
    <row r="110" spans="1:18" ht="25.9" customHeight="1" x14ac:dyDescent="0.25">
      <c r="A110" s="439" t="s">
        <v>271</v>
      </c>
      <c r="B110" s="467" t="s">
        <v>671</v>
      </c>
      <c r="C110" s="487" t="s">
        <v>273</v>
      </c>
      <c r="D110" s="85">
        <v>63.081532881249011</v>
      </c>
      <c r="E110" s="86">
        <v>35</v>
      </c>
      <c r="F110" s="87"/>
      <c r="G110" s="87"/>
      <c r="H110" s="87"/>
      <c r="I110" s="87"/>
      <c r="J110" s="87"/>
      <c r="K110" s="87"/>
      <c r="L110" s="88">
        <f>IF(L111&gt;0,L112/L111*100000,0)</f>
        <v>30</v>
      </c>
      <c r="M110" s="65">
        <f>IF(AND(E110&gt;0,E110&lt;&gt;"0"),L110/E110,0)</f>
        <v>0.8571428571428571</v>
      </c>
      <c r="N110" s="51">
        <f>IF(N$1&gt;0,(N$1-M110)/N$1,0)</f>
        <v>-0.71428571428571419</v>
      </c>
      <c r="O110" s="450" t="s">
        <v>274</v>
      </c>
      <c r="P110" s="495" t="s">
        <v>275</v>
      </c>
      <c r="Q110" s="84">
        <v>2</v>
      </c>
      <c r="R110" s="36" t="s">
        <v>276</v>
      </c>
    </row>
    <row r="111" spans="1:18" x14ac:dyDescent="0.25">
      <c r="A111" s="437"/>
      <c r="B111" s="492" t="s">
        <v>277</v>
      </c>
      <c r="C111" s="493" t="s">
        <v>75</v>
      </c>
      <c r="D111" s="70" t="s">
        <v>431</v>
      </c>
      <c r="E111" s="140" t="s">
        <v>431</v>
      </c>
      <c r="F111" s="70" t="s">
        <v>431</v>
      </c>
      <c r="G111" s="70" t="s">
        <v>431</v>
      </c>
      <c r="H111" s="70" t="s">
        <v>431</v>
      </c>
      <c r="I111" s="70" t="s">
        <v>431</v>
      </c>
      <c r="J111" s="70" t="s">
        <v>431</v>
      </c>
      <c r="K111" s="70" t="s">
        <v>431</v>
      </c>
      <c r="L111" s="49">
        <v>10000</v>
      </c>
      <c r="M111" s="50" t="s">
        <v>45</v>
      </c>
      <c r="N111" s="92" t="s">
        <v>45</v>
      </c>
      <c r="O111" s="464" t="s">
        <v>249</v>
      </c>
      <c r="P111" s="43"/>
      <c r="Q111" s="35" t="s">
        <v>47</v>
      </c>
      <c r="R111" s="36"/>
    </row>
    <row r="112" spans="1:18" x14ac:dyDescent="0.25">
      <c r="A112" s="437"/>
      <c r="B112" s="492" t="s">
        <v>278</v>
      </c>
      <c r="C112" s="493" t="s">
        <v>75</v>
      </c>
      <c r="D112" s="47" t="s">
        <v>431</v>
      </c>
      <c r="E112" s="91" t="s">
        <v>431</v>
      </c>
      <c r="F112" s="47" t="s">
        <v>431</v>
      </c>
      <c r="G112" s="47" t="s">
        <v>431</v>
      </c>
      <c r="H112" s="47" t="s">
        <v>431</v>
      </c>
      <c r="I112" s="47" t="s">
        <v>431</v>
      </c>
      <c r="J112" s="47" t="s">
        <v>431</v>
      </c>
      <c r="K112" s="47" t="s">
        <v>431</v>
      </c>
      <c r="L112" s="49">
        <v>3</v>
      </c>
      <c r="M112" s="50" t="s">
        <v>45</v>
      </c>
      <c r="N112" s="92" t="s">
        <v>45</v>
      </c>
      <c r="O112" s="494" t="s">
        <v>279</v>
      </c>
      <c r="P112" s="43"/>
      <c r="Q112" s="35" t="s">
        <v>47</v>
      </c>
      <c r="R112" s="36"/>
    </row>
    <row r="113" spans="1:18" x14ac:dyDescent="0.25">
      <c r="A113" s="437" t="s">
        <v>280</v>
      </c>
      <c r="B113" s="456" t="s">
        <v>672</v>
      </c>
      <c r="C113" s="496" t="s">
        <v>98</v>
      </c>
      <c r="D113" s="96">
        <v>71.400000000000006</v>
      </c>
      <c r="E113" s="106">
        <v>20</v>
      </c>
      <c r="F113" s="107"/>
      <c r="G113" s="107"/>
      <c r="H113" s="107"/>
      <c r="I113" s="107"/>
      <c r="J113" s="107"/>
      <c r="K113" s="107"/>
      <c r="L113" s="97">
        <f>IF(L114&gt;0,L115/L114*100,0)</f>
        <v>0.15</v>
      </c>
      <c r="M113" s="50">
        <f>IF(AND(E113&gt;0,E113&lt;&gt;"0"),L113/E113,0)</f>
        <v>7.4999999999999997E-3</v>
      </c>
      <c r="N113" s="51">
        <f>IF(N$1&gt;0,(N$1-M113)/N$1,0)</f>
        <v>0.98499999999999999</v>
      </c>
      <c r="O113" s="450" t="s">
        <v>282</v>
      </c>
      <c r="P113" s="495" t="s">
        <v>275</v>
      </c>
      <c r="Q113" s="35"/>
      <c r="R113" s="36" t="s">
        <v>98</v>
      </c>
    </row>
    <row r="114" spans="1:18" x14ac:dyDescent="0.25">
      <c r="A114" s="437"/>
      <c r="B114" s="363" t="s">
        <v>673</v>
      </c>
      <c r="C114" s="473" t="s">
        <v>75</v>
      </c>
      <c r="D114" s="47" t="s">
        <v>431</v>
      </c>
      <c r="E114" s="91" t="s">
        <v>431</v>
      </c>
      <c r="F114" s="47" t="s">
        <v>431</v>
      </c>
      <c r="G114" s="47" t="s">
        <v>431</v>
      </c>
      <c r="H114" s="47" t="s">
        <v>431</v>
      </c>
      <c r="I114" s="47" t="s">
        <v>431</v>
      </c>
      <c r="J114" s="47" t="s">
        <v>431</v>
      </c>
      <c r="K114" s="47" t="s">
        <v>431</v>
      </c>
      <c r="L114" s="127">
        <f>L111</f>
        <v>10000</v>
      </c>
      <c r="M114" s="50" t="s">
        <v>45</v>
      </c>
      <c r="N114" s="92" t="s">
        <v>45</v>
      </c>
      <c r="O114" s="141" t="s">
        <v>249</v>
      </c>
      <c r="P114" s="43"/>
      <c r="Q114" s="35" t="s">
        <v>47</v>
      </c>
      <c r="R114" s="36"/>
    </row>
    <row r="115" spans="1:18" x14ac:dyDescent="0.25">
      <c r="A115" s="437"/>
      <c r="B115" s="492" t="s">
        <v>284</v>
      </c>
      <c r="C115" s="473" t="s">
        <v>75</v>
      </c>
      <c r="D115" s="47" t="s">
        <v>431</v>
      </c>
      <c r="E115" s="91" t="s">
        <v>431</v>
      </c>
      <c r="F115" s="47" t="s">
        <v>431</v>
      </c>
      <c r="G115" s="47" t="s">
        <v>431</v>
      </c>
      <c r="H115" s="47" t="s">
        <v>431</v>
      </c>
      <c r="I115" s="47" t="s">
        <v>431</v>
      </c>
      <c r="J115" s="47" t="s">
        <v>431</v>
      </c>
      <c r="K115" s="47" t="s">
        <v>431</v>
      </c>
      <c r="L115" s="49">
        <v>15</v>
      </c>
      <c r="M115" s="50" t="s">
        <v>45</v>
      </c>
      <c r="N115" s="92" t="s">
        <v>45</v>
      </c>
      <c r="O115" s="464" t="s">
        <v>285</v>
      </c>
      <c r="P115" s="43"/>
      <c r="Q115" s="35" t="s">
        <v>47</v>
      </c>
      <c r="R115" s="36"/>
    </row>
    <row r="116" spans="1:18" x14ac:dyDescent="0.25">
      <c r="A116" s="437" t="s">
        <v>286</v>
      </c>
      <c r="B116" s="321" t="s">
        <v>674</v>
      </c>
      <c r="C116" s="52" t="s">
        <v>98</v>
      </c>
      <c r="D116" s="96">
        <v>66.7</v>
      </c>
      <c r="E116" s="106">
        <v>15</v>
      </c>
      <c r="F116" s="107"/>
      <c r="G116" s="107"/>
      <c r="H116" s="107"/>
      <c r="I116" s="107"/>
      <c r="J116" s="107"/>
      <c r="K116" s="107"/>
      <c r="L116" s="97">
        <f>IF(L117&gt;0,L118/L117*100,0)</f>
        <v>33.333333333333329</v>
      </c>
      <c r="M116" s="50">
        <f>IF(AND(E116&gt;0,E116&lt;&gt;"0"),L116/E116,0)</f>
        <v>2.2222222222222219</v>
      </c>
      <c r="N116" s="51">
        <f>IF(N$1&gt;0,(N$1-M116)/N$1,0)</f>
        <v>-3.4444444444444442</v>
      </c>
      <c r="O116" s="142" t="s">
        <v>675</v>
      </c>
      <c r="P116" s="143" t="s">
        <v>289</v>
      </c>
      <c r="Q116" s="144">
        <v>2</v>
      </c>
      <c r="R116" s="36" t="s">
        <v>98</v>
      </c>
    </row>
    <row r="117" spans="1:18" ht="18.75" customHeight="1" x14ac:dyDescent="0.25">
      <c r="A117" s="437"/>
      <c r="B117" s="363" t="s">
        <v>676</v>
      </c>
      <c r="C117" s="90" t="s">
        <v>75</v>
      </c>
      <c r="D117" s="47" t="s">
        <v>431</v>
      </c>
      <c r="E117" s="91" t="s">
        <v>431</v>
      </c>
      <c r="F117" s="47" t="s">
        <v>431</v>
      </c>
      <c r="G117" s="47" t="s">
        <v>431</v>
      </c>
      <c r="H117" s="47" t="s">
        <v>431</v>
      </c>
      <c r="I117" s="47" t="s">
        <v>431</v>
      </c>
      <c r="J117" s="47" t="s">
        <v>431</v>
      </c>
      <c r="K117" s="47" t="s">
        <v>431</v>
      </c>
      <c r="L117" s="127">
        <f>L112</f>
        <v>3</v>
      </c>
      <c r="M117" s="50" t="s">
        <v>45</v>
      </c>
      <c r="N117" s="92" t="s">
        <v>45</v>
      </c>
      <c r="O117" s="145" t="s">
        <v>677</v>
      </c>
      <c r="P117" s="43"/>
      <c r="Q117" s="35" t="s">
        <v>47</v>
      </c>
      <c r="R117" s="36"/>
    </row>
    <row r="118" spans="1:18" ht="10.9" customHeight="1" x14ac:dyDescent="0.25">
      <c r="A118" s="440"/>
      <c r="B118" s="364" t="s">
        <v>292</v>
      </c>
      <c r="C118" s="101" t="s">
        <v>75</v>
      </c>
      <c r="D118" s="54" t="s">
        <v>431</v>
      </c>
      <c r="E118" s="102" t="s">
        <v>431</v>
      </c>
      <c r="F118" s="54" t="s">
        <v>431</v>
      </c>
      <c r="G118" s="54" t="s">
        <v>431</v>
      </c>
      <c r="H118" s="54" t="s">
        <v>431</v>
      </c>
      <c r="I118" s="54" t="s">
        <v>431</v>
      </c>
      <c r="J118" s="54" t="s">
        <v>431</v>
      </c>
      <c r="K118" s="54" t="s">
        <v>431</v>
      </c>
      <c r="L118" s="56">
        <v>1</v>
      </c>
      <c r="M118" s="57" t="s">
        <v>45</v>
      </c>
      <c r="N118" s="103" t="s">
        <v>45</v>
      </c>
      <c r="O118" s="146" t="s">
        <v>675</v>
      </c>
      <c r="P118" s="59"/>
      <c r="Q118" s="105" t="s">
        <v>47</v>
      </c>
      <c r="R118" s="36"/>
    </row>
    <row r="119" spans="1:18" ht="15.75" customHeight="1" x14ac:dyDescent="0.25">
      <c r="A119" s="439" t="s">
        <v>294</v>
      </c>
      <c r="B119" s="320" t="s">
        <v>678</v>
      </c>
      <c r="C119" s="138" t="s">
        <v>75</v>
      </c>
      <c r="D119" s="85" t="s">
        <v>619</v>
      </c>
      <c r="E119" s="147"/>
      <c r="F119" s="148"/>
      <c r="G119" s="148"/>
      <c r="H119" s="148"/>
      <c r="I119" s="148"/>
      <c r="J119" s="148"/>
      <c r="K119" s="148"/>
      <c r="L119" s="122"/>
      <c r="M119" s="149" t="str">
        <f>IF(L119&gt;0,"*","")</f>
        <v/>
      </c>
      <c r="N119" s="51" t="str">
        <f t="shared" ref="N119:N124" si="10">IF(N$1&gt;0,(N$1-M119)/N$1,0)</f>
        <v>0</v>
      </c>
      <c r="O119" s="551" t="s">
        <v>296</v>
      </c>
      <c r="P119" s="68" t="s">
        <v>297</v>
      </c>
      <c r="Q119" s="84">
        <v>1</v>
      </c>
      <c r="R119" s="36" t="s">
        <v>298</v>
      </c>
    </row>
    <row r="120" spans="1:18" ht="15.75" customHeight="1" x14ac:dyDescent="0.25">
      <c r="A120" s="437" t="s">
        <v>299</v>
      </c>
      <c r="B120" s="321" t="s">
        <v>679</v>
      </c>
      <c r="C120" s="138" t="s">
        <v>75</v>
      </c>
      <c r="D120" s="96" t="s">
        <v>619</v>
      </c>
      <c r="E120" s="48"/>
      <c r="F120" s="150"/>
      <c r="G120" s="150"/>
      <c r="H120" s="150"/>
      <c r="I120" s="150"/>
      <c r="J120" s="150"/>
      <c r="K120" s="150"/>
      <c r="L120" s="49"/>
      <c r="M120" s="151" t="str">
        <f>IF(L120&gt;0,"*","")</f>
        <v/>
      </c>
      <c r="N120" s="51" t="str">
        <f t="shared" si="10"/>
        <v>0</v>
      </c>
      <c r="O120" s="551" t="s">
        <v>296</v>
      </c>
      <c r="P120" s="68" t="s">
        <v>297</v>
      </c>
      <c r="Q120" s="84">
        <v>1</v>
      </c>
      <c r="R120" s="36" t="s">
        <v>276</v>
      </c>
    </row>
    <row r="121" spans="1:18" ht="15.75" customHeight="1" x14ac:dyDescent="0.25">
      <c r="A121" s="437" t="s">
        <v>301</v>
      </c>
      <c r="B121" s="321" t="s">
        <v>680</v>
      </c>
      <c r="C121" s="138" t="s">
        <v>75</v>
      </c>
      <c r="D121" s="96" t="s">
        <v>619</v>
      </c>
      <c r="E121" s="48"/>
      <c r="F121" s="150"/>
      <c r="G121" s="150"/>
      <c r="H121" s="150"/>
      <c r="I121" s="150"/>
      <c r="J121" s="150"/>
      <c r="K121" s="150"/>
      <c r="L121" s="49"/>
      <c r="M121" s="151" t="str">
        <f>IF(L121&gt;0,"*","")</f>
        <v/>
      </c>
      <c r="N121" s="51" t="str">
        <f t="shared" si="10"/>
        <v>0</v>
      </c>
      <c r="O121" s="551" t="s">
        <v>296</v>
      </c>
      <c r="P121" s="68" t="s">
        <v>297</v>
      </c>
      <c r="Q121" s="84">
        <v>1</v>
      </c>
      <c r="R121" s="36" t="s">
        <v>276</v>
      </c>
    </row>
    <row r="122" spans="1:18" ht="15.75" customHeight="1" x14ac:dyDescent="0.25">
      <c r="A122" s="437" t="s">
        <v>303</v>
      </c>
      <c r="B122" s="321" t="s">
        <v>681</v>
      </c>
      <c r="C122" s="138" t="s">
        <v>75</v>
      </c>
      <c r="D122" s="96" t="s">
        <v>619</v>
      </c>
      <c r="E122" s="48"/>
      <c r="F122" s="150"/>
      <c r="G122" s="150"/>
      <c r="H122" s="150"/>
      <c r="I122" s="150"/>
      <c r="J122" s="150"/>
      <c r="K122" s="150"/>
      <c r="L122" s="49"/>
      <c r="M122" s="151" t="str">
        <f>IF(L122&gt;0,"*","")</f>
        <v/>
      </c>
      <c r="N122" s="51" t="str">
        <f t="shared" si="10"/>
        <v>0</v>
      </c>
      <c r="O122" s="551" t="s">
        <v>296</v>
      </c>
      <c r="P122" s="68" t="s">
        <v>297</v>
      </c>
      <c r="Q122" s="84">
        <v>1</v>
      </c>
      <c r="R122" s="36" t="s">
        <v>276</v>
      </c>
    </row>
    <row r="123" spans="1:18" ht="15.75" customHeight="1" x14ac:dyDescent="0.25">
      <c r="A123" s="440" t="s">
        <v>305</v>
      </c>
      <c r="B123" s="322" t="s">
        <v>682</v>
      </c>
      <c r="C123" s="152" t="s">
        <v>75</v>
      </c>
      <c r="D123" s="153" t="s">
        <v>619</v>
      </c>
      <c r="E123" s="55"/>
      <c r="F123" s="154"/>
      <c r="G123" s="154"/>
      <c r="H123" s="154"/>
      <c r="I123" s="154"/>
      <c r="J123" s="154"/>
      <c r="K123" s="154"/>
      <c r="L123" s="56"/>
      <c r="M123" s="155" t="str">
        <f>IF(L123&gt;0,"*","")</f>
        <v/>
      </c>
      <c r="N123" s="58" t="str">
        <f t="shared" si="10"/>
        <v>0</v>
      </c>
      <c r="O123" s="59" t="s">
        <v>296</v>
      </c>
      <c r="P123" s="59" t="s">
        <v>297</v>
      </c>
      <c r="Q123" s="105">
        <v>1</v>
      </c>
      <c r="R123" s="36" t="s">
        <v>276</v>
      </c>
    </row>
    <row r="124" spans="1:18" ht="19.5" customHeight="1" x14ac:dyDescent="0.25">
      <c r="A124" s="439" t="s">
        <v>307</v>
      </c>
      <c r="B124" s="321" t="s">
        <v>683</v>
      </c>
      <c r="C124" s="162" t="s">
        <v>98</v>
      </c>
      <c r="D124" s="96">
        <v>66.7</v>
      </c>
      <c r="E124" s="106">
        <v>96</v>
      </c>
      <c r="F124" s="107"/>
      <c r="G124" s="107"/>
      <c r="H124" s="107"/>
      <c r="I124" s="107"/>
      <c r="J124" s="107"/>
      <c r="K124" s="107"/>
      <c r="L124" s="97">
        <f>IF(L125&gt;0,L126/L125*100,0)</f>
        <v>90</v>
      </c>
      <c r="M124" s="50">
        <f>IF(AND(E124&gt;0,E124&lt;&gt;"0"),L124/E124,0)</f>
        <v>0.9375</v>
      </c>
      <c r="N124" s="51">
        <f t="shared" si="10"/>
        <v>-0.875</v>
      </c>
      <c r="O124" s="225" t="s">
        <v>309</v>
      </c>
      <c r="P124" s="177" t="s">
        <v>310</v>
      </c>
      <c r="Q124" s="178">
        <v>2</v>
      </c>
      <c r="R124" s="36" t="s">
        <v>98</v>
      </c>
    </row>
    <row r="125" spans="1:18" ht="14.25" customHeight="1" x14ac:dyDescent="0.25">
      <c r="A125" s="437"/>
      <c r="B125" s="365" t="s">
        <v>311</v>
      </c>
      <c r="C125" s="90" t="s">
        <v>75</v>
      </c>
      <c r="D125" s="47" t="s">
        <v>431</v>
      </c>
      <c r="E125" s="91" t="s">
        <v>431</v>
      </c>
      <c r="F125" s="47" t="s">
        <v>431</v>
      </c>
      <c r="G125" s="47" t="s">
        <v>431</v>
      </c>
      <c r="H125" s="47" t="s">
        <v>431</v>
      </c>
      <c r="I125" s="47" t="s">
        <v>431</v>
      </c>
      <c r="J125" s="47" t="s">
        <v>431</v>
      </c>
      <c r="K125" s="47" t="s">
        <v>431</v>
      </c>
      <c r="L125" s="49">
        <v>10</v>
      </c>
      <c r="M125" s="50" t="s">
        <v>45</v>
      </c>
      <c r="N125" s="92" t="s">
        <v>45</v>
      </c>
      <c r="O125" s="780" t="s">
        <v>312</v>
      </c>
      <c r="P125" s="43"/>
      <c r="Q125" s="35" t="s">
        <v>47</v>
      </c>
      <c r="R125" s="36"/>
    </row>
    <row r="126" spans="1:18" ht="10.9" customHeight="1" x14ac:dyDescent="0.25">
      <c r="A126" s="437"/>
      <c r="B126" s="365" t="s">
        <v>313</v>
      </c>
      <c r="C126" s="90" t="s">
        <v>75</v>
      </c>
      <c r="D126" s="47" t="s">
        <v>431</v>
      </c>
      <c r="E126" s="91" t="s">
        <v>431</v>
      </c>
      <c r="F126" s="47" t="s">
        <v>431</v>
      </c>
      <c r="G126" s="47" t="s">
        <v>431</v>
      </c>
      <c r="H126" s="47" t="s">
        <v>431</v>
      </c>
      <c r="I126" s="47" t="s">
        <v>431</v>
      </c>
      <c r="J126" s="47" t="s">
        <v>431</v>
      </c>
      <c r="K126" s="47" t="s">
        <v>431</v>
      </c>
      <c r="L126" s="49">
        <v>9</v>
      </c>
      <c r="M126" s="50" t="s">
        <v>45</v>
      </c>
      <c r="N126" s="92" t="s">
        <v>45</v>
      </c>
      <c r="O126" s="781"/>
      <c r="P126" s="59"/>
      <c r="Q126" s="105" t="s">
        <v>47</v>
      </c>
      <c r="R126" s="36"/>
    </row>
    <row r="127" spans="1:18" ht="21" customHeight="1" x14ac:dyDescent="0.25">
      <c r="A127" s="437" t="s">
        <v>314</v>
      </c>
      <c r="B127" s="448" t="s">
        <v>684</v>
      </c>
      <c r="C127" s="162" t="s">
        <v>98</v>
      </c>
      <c r="D127" s="96">
        <v>66.7</v>
      </c>
      <c r="E127" s="106">
        <v>35</v>
      </c>
      <c r="F127" s="107"/>
      <c r="G127" s="107"/>
      <c r="H127" s="107"/>
      <c r="I127" s="107"/>
      <c r="J127" s="107"/>
      <c r="K127" s="107"/>
      <c r="L127" s="97">
        <f>IF(L126&gt;0,L128/L126*100,0)</f>
        <v>33.333333333333329</v>
      </c>
      <c r="M127" s="50">
        <f>IF(AND(E127&gt;0,E127&lt;&gt;"0"),L127/E127,0)</f>
        <v>0.95238095238095222</v>
      </c>
      <c r="N127" s="51">
        <f>IF(N$1&gt;0,(N$1-M127)/N$1,0)</f>
        <v>-0.90476190476190443</v>
      </c>
      <c r="O127" s="125" t="s">
        <v>316</v>
      </c>
      <c r="P127" s="177" t="s">
        <v>310</v>
      </c>
      <c r="Q127" s="178">
        <v>2</v>
      </c>
      <c r="R127" s="36" t="s">
        <v>98</v>
      </c>
    </row>
    <row r="128" spans="1:18" ht="14.25" customHeight="1" x14ac:dyDescent="0.25">
      <c r="A128" s="440"/>
      <c r="B128" s="379" t="s">
        <v>317</v>
      </c>
      <c r="C128" s="101" t="s">
        <v>75</v>
      </c>
      <c r="D128" s="54" t="s">
        <v>431</v>
      </c>
      <c r="E128" s="102" t="s">
        <v>431</v>
      </c>
      <c r="F128" s="54" t="s">
        <v>431</v>
      </c>
      <c r="G128" s="54" t="s">
        <v>431</v>
      </c>
      <c r="H128" s="54" t="s">
        <v>431</v>
      </c>
      <c r="I128" s="54" t="s">
        <v>431</v>
      </c>
      <c r="J128" s="54" t="s">
        <v>431</v>
      </c>
      <c r="K128" s="54" t="s">
        <v>431</v>
      </c>
      <c r="L128" s="56">
        <v>3</v>
      </c>
      <c r="M128" s="57" t="s">
        <v>45</v>
      </c>
      <c r="N128" s="103" t="s">
        <v>45</v>
      </c>
      <c r="O128" s="59" t="s">
        <v>318</v>
      </c>
      <c r="P128" s="43"/>
      <c r="Q128" s="35" t="s">
        <v>47</v>
      </c>
      <c r="R128" s="36"/>
    </row>
    <row r="129" spans="1:18" s="230" customFormat="1" ht="10.9" customHeight="1" x14ac:dyDescent="0.2">
      <c r="A129" s="441" t="s">
        <v>319</v>
      </c>
      <c r="B129" s="456" t="s">
        <v>685</v>
      </c>
      <c r="C129" s="496" t="s">
        <v>98</v>
      </c>
      <c r="D129" s="96" t="s">
        <v>619</v>
      </c>
      <c r="E129" s="106">
        <v>1.5</v>
      </c>
      <c r="F129" s="107"/>
      <c r="G129" s="107"/>
      <c r="H129" s="107"/>
      <c r="I129" s="107"/>
      <c r="J129" s="107"/>
      <c r="K129" s="107"/>
      <c r="L129" s="97">
        <f>IF(L130&gt;0,L131/L130*100,0)</f>
        <v>2</v>
      </c>
      <c r="M129" s="50">
        <f>IF(E129&gt;0,L129/E129,"*")</f>
        <v>1.333333333333333</v>
      </c>
      <c r="N129" s="51">
        <f>IF(N$1&gt;0,(N$1-M129)/N$1,0)</f>
        <v>-1.666666666666667</v>
      </c>
      <c r="O129" s="464" t="s">
        <v>321</v>
      </c>
      <c r="P129" s="477" t="s">
        <v>322</v>
      </c>
      <c r="Q129" s="84"/>
      <c r="R129" s="229" t="s">
        <v>98</v>
      </c>
    </row>
    <row r="130" spans="1:18" s="230" customFormat="1" ht="11.25" x14ac:dyDescent="0.2">
      <c r="A130" s="442"/>
      <c r="B130" s="497" t="s">
        <v>323</v>
      </c>
      <c r="C130" s="473" t="s">
        <v>75</v>
      </c>
      <c r="D130" s="47" t="s">
        <v>431</v>
      </c>
      <c r="E130" s="91" t="s">
        <v>431</v>
      </c>
      <c r="F130" s="47" t="s">
        <v>431</v>
      </c>
      <c r="G130" s="47" t="s">
        <v>431</v>
      </c>
      <c r="H130" s="47" t="s">
        <v>431</v>
      </c>
      <c r="I130" s="47" t="s">
        <v>431</v>
      </c>
      <c r="J130" s="47" t="s">
        <v>431</v>
      </c>
      <c r="K130" s="47" t="s">
        <v>431</v>
      </c>
      <c r="L130" s="49">
        <v>100</v>
      </c>
      <c r="M130" s="50" t="s">
        <v>45</v>
      </c>
      <c r="N130" s="92" t="s">
        <v>45</v>
      </c>
      <c r="O130" s="464" t="s">
        <v>324</v>
      </c>
      <c r="P130" s="43"/>
      <c r="Q130" s="35" t="s">
        <v>47</v>
      </c>
      <c r="R130" s="229"/>
    </row>
    <row r="131" spans="1:18" s="230" customFormat="1" ht="10.9" customHeight="1" x14ac:dyDescent="0.2">
      <c r="A131" s="442"/>
      <c r="B131" s="498" t="s">
        <v>325</v>
      </c>
      <c r="C131" s="473" t="s">
        <v>75</v>
      </c>
      <c r="D131" s="47" t="s">
        <v>431</v>
      </c>
      <c r="E131" s="91" t="s">
        <v>431</v>
      </c>
      <c r="F131" s="47" t="s">
        <v>431</v>
      </c>
      <c r="G131" s="47" t="s">
        <v>431</v>
      </c>
      <c r="H131" s="47" t="s">
        <v>431</v>
      </c>
      <c r="I131" s="47" t="s">
        <v>431</v>
      </c>
      <c r="J131" s="47" t="s">
        <v>431</v>
      </c>
      <c r="K131" s="47" t="s">
        <v>431</v>
      </c>
      <c r="L131" s="49">
        <v>2</v>
      </c>
      <c r="M131" s="50" t="s">
        <v>45</v>
      </c>
      <c r="N131" s="92" t="s">
        <v>45</v>
      </c>
      <c r="O131" s="464" t="s">
        <v>326</v>
      </c>
      <c r="P131" s="59"/>
      <c r="Q131" s="105" t="s">
        <v>47</v>
      </c>
      <c r="R131" s="229"/>
    </row>
    <row r="132" spans="1:18" s="230" customFormat="1" ht="15" customHeight="1" x14ac:dyDescent="0.2">
      <c r="A132" s="442" t="s">
        <v>327</v>
      </c>
      <c r="B132" s="499" t="s">
        <v>686</v>
      </c>
      <c r="C132" s="496" t="s">
        <v>98</v>
      </c>
      <c r="D132" s="96" t="s">
        <v>619</v>
      </c>
      <c r="E132" s="106">
        <v>20</v>
      </c>
      <c r="F132" s="107"/>
      <c r="G132" s="107"/>
      <c r="H132" s="107"/>
      <c r="I132" s="107"/>
      <c r="J132" s="107"/>
      <c r="K132" s="107"/>
      <c r="L132" s="97">
        <f>IF(L133&gt;0,L134/L133*100,0)</f>
        <v>10</v>
      </c>
      <c r="M132" s="50">
        <f>IF(E132&gt;0,L132/E132,"*")</f>
        <v>0.5</v>
      </c>
      <c r="N132" s="51">
        <f>IF(N$1&gt;0,(N$1-M132)/N$1,0)</f>
        <v>0</v>
      </c>
      <c r="O132" s="460" t="s">
        <v>329</v>
      </c>
      <c r="P132" s="477" t="s">
        <v>330</v>
      </c>
      <c r="Q132" s="84"/>
      <c r="R132" s="229" t="s">
        <v>98</v>
      </c>
    </row>
    <row r="133" spans="1:18" s="230" customFormat="1" ht="11.25" x14ac:dyDescent="0.2">
      <c r="A133" s="442"/>
      <c r="B133" s="492" t="s">
        <v>331</v>
      </c>
      <c r="C133" s="473" t="s">
        <v>75</v>
      </c>
      <c r="D133" s="47" t="s">
        <v>431</v>
      </c>
      <c r="E133" s="91" t="s">
        <v>431</v>
      </c>
      <c r="F133" s="47" t="s">
        <v>431</v>
      </c>
      <c r="G133" s="47" t="s">
        <v>431</v>
      </c>
      <c r="H133" s="47" t="s">
        <v>431</v>
      </c>
      <c r="I133" s="47" t="s">
        <v>431</v>
      </c>
      <c r="J133" s="47" t="s">
        <v>431</v>
      </c>
      <c r="K133" s="47" t="s">
        <v>431</v>
      </c>
      <c r="L133" s="49">
        <v>50</v>
      </c>
      <c r="M133" s="50" t="s">
        <v>45</v>
      </c>
      <c r="N133" s="92" t="s">
        <v>45</v>
      </c>
      <c r="O133" s="464" t="s">
        <v>332</v>
      </c>
      <c r="P133" s="43"/>
      <c r="Q133" s="35" t="s">
        <v>47</v>
      </c>
      <c r="R133" s="229"/>
    </row>
    <row r="134" spans="1:18" s="230" customFormat="1" ht="10.9" customHeight="1" x14ac:dyDescent="0.2">
      <c r="A134" s="443"/>
      <c r="B134" s="500" t="s">
        <v>325</v>
      </c>
      <c r="C134" s="475" t="s">
        <v>75</v>
      </c>
      <c r="D134" s="54" t="s">
        <v>431</v>
      </c>
      <c r="E134" s="102" t="s">
        <v>431</v>
      </c>
      <c r="F134" s="54" t="s">
        <v>431</v>
      </c>
      <c r="G134" s="54" t="s">
        <v>431</v>
      </c>
      <c r="H134" s="54" t="s">
        <v>431</v>
      </c>
      <c r="I134" s="54" t="s">
        <v>431</v>
      </c>
      <c r="J134" s="54" t="s">
        <v>431</v>
      </c>
      <c r="K134" s="54" t="s">
        <v>431</v>
      </c>
      <c r="L134" s="56">
        <v>5</v>
      </c>
      <c r="M134" s="57" t="s">
        <v>45</v>
      </c>
      <c r="N134" s="103" t="s">
        <v>45</v>
      </c>
      <c r="O134" s="234" t="s">
        <v>333</v>
      </c>
      <c r="P134" s="59"/>
      <c r="Q134" s="105" t="s">
        <v>47</v>
      </c>
      <c r="R134" s="229"/>
    </row>
    <row r="135" spans="1:18" s="230" customFormat="1" ht="18" customHeight="1" x14ac:dyDescent="0.2">
      <c r="A135" s="441" t="s">
        <v>334</v>
      </c>
      <c r="B135" s="467" t="s">
        <v>687</v>
      </c>
      <c r="C135" s="487" t="s">
        <v>341</v>
      </c>
      <c r="D135" s="85">
        <v>7.8512396694214877</v>
      </c>
      <c r="E135" s="86">
        <v>25</v>
      </c>
      <c r="F135" s="87"/>
      <c r="G135" s="87"/>
      <c r="H135" s="87"/>
      <c r="I135" s="87"/>
      <c r="J135" s="87"/>
      <c r="K135" s="87"/>
      <c r="L135" s="88">
        <f>IF(L$136&gt;0,L137/L$136*100,0)</f>
        <v>20</v>
      </c>
      <c r="M135" s="65">
        <f>IF(AND(E135&gt;0,E135&lt;&gt;"0"),L135/E135,0)</f>
        <v>0.8</v>
      </c>
      <c r="N135" s="66">
        <f>IF(N$1&gt;0,(N$1-M135)/N$1,0)</f>
        <v>-0.60000000000000009</v>
      </c>
      <c r="O135" s="485" t="s">
        <v>342</v>
      </c>
      <c r="P135" s="477" t="s">
        <v>330</v>
      </c>
      <c r="Q135" s="84"/>
      <c r="R135" s="229" t="s">
        <v>337</v>
      </c>
    </row>
    <row r="136" spans="1:18" s="230" customFormat="1" ht="11.25" x14ac:dyDescent="0.2">
      <c r="A136" s="442"/>
      <c r="B136" s="492" t="s">
        <v>338</v>
      </c>
      <c r="C136" s="473" t="s">
        <v>75</v>
      </c>
      <c r="D136" s="47" t="s">
        <v>431</v>
      </c>
      <c r="E136" s="91" t="s">
        <v>431</v>
      </c>
      <c r="F136" s="47" t="s">
        <v>431</v>
      </c>
      <c r="G136" s="47" t="s">
        <v>431</v>
      </c>
      <c r="H136" s="47" t="s">
        <v>431</v>
      </c>
      <c r="I136" s="47" t="s">
        <v>431</v>
      </c>
      <c r="J136" s="47" t="s">
        <v>431</v>
      </c>
      <c r="K136" s="47" t="s">
        <v>431</v>
      </c>
      <c r="L136" s="49">
        <v>10</v>
      </c>
      <c r="M136" s="50" t="s">
        <v>45</v>
      </c>
      <c r="N136" s="92" t="s">
        <v>45</v>
      </c>
      <c r="O136" s="464" t="s">
        <v>339</v>
      </c>
      <c r="P136" s="43"/>
      <c r="Q136" s="35" t="s">
        <v>47</v>
      </c>
      <c r="R136" s="229"/>
    </row>
    <row r="137" spans="1:18" s="230" customFormat="1" ht="11.25" x14ac:dyDescent="0.2">
      <c r="A137" s="442"/>
      <c r="B137" s="492" t="s">
        <v>690</v>
      </c>
      <c r="C137" s="473" t="s">
        <v>75</v>
      </c>
      <c r="D137" s="47" t="s">
        <v>431</v>
      </c>
      <c r="E137" s="91" t="s">
        <v>431</v>
      </c>
      <c r="F137" s="47" t="s">
        <v>431</v>
      </c>
      <c r="G137" s="47" t="s">
        <v>431</v>
      </c>
      <c r="H137" s="47" t="s">
        <v>431</v>
      </c>
      <c r="I137" s="47" t="s">
        <v>431</v>
      </c>
      <c r="J137" s="47" t="s">
        <v>431</v>
      </c>
      <c r="K137" s="47" t="s">
        <v>431</v>
      </c>
      <c r="L137" s="49">
        <v>2</v>
      </c>
      <c r="M137" s="50" t="s">
        <v>45</v>
      </c>
      <c r="N137" s="92" t="s">
        <v>45</v>
      </c>
      <c r="O137" s="464" t="s">
        <v>750</v>
      </c>
      <c r="P137" s="43"/>
      <c r="Q137" s="35" t="s">
        <v>47</v>
      </c>
      <c r="R137" s="229"/>
    </row>
    <row r="138" spans="1:18" s="230" customFormat="1" ht="18" customHeight="1" x14ac:dyDescent="0.2">
      <c r="A138" s="442" t="s">
        <v>343</v>
      </c>
      <c r="B138" s="456" t="s">
        <v>688</v>
      </c>
      <c r="C138" s="487" t="s">
        <v>341</v>
      </c>
      <c r="D138" s="96">
        <v>7.0247933884297522</v>
      </c>
      <c r="E138" s="106"/>
      <c r="F138" s="107"/>
      <c r="G138" s="107"/>
      <c r="H138" s="107"/>
      <c r="I138" s="107"/>
      <c r="J138" s="107"/>
      <c r="K138" s="107"/>
      <c r="L138" s="97">
        <f>IF(L$136&gt;0,L139/L$136*100,0)</f>
        <v>0</v>
      </c>
      <c r="M138" s="50">
        <f>IF(AND(E138&gt;0,E138&lt;&gt;"0"),L138/E138,0)</f>
        <v>0</v>
      </c>
      <c r="N138" s="51">
        <f>IF(N$1&gt;0,(N$1-M138)/N$1,0)</f>
        <v>1</v>
      </c>
      <c r="O138" s="464" t="s">
        <v>348</v>
      </c>
      <c r="P138" s="477" t="s">
        <v>330</v>
      </c>
      <c r="Q138" s="84"/>
      <c r="R138" s="229" t="s">
        <v>337</v>
      </c>
    </row>
    <row r="139" spans="1:18" s="230" customFormat="1" ht="11.25" x14ac:dyDescent="0.2">
      <c r="A139" s="442"/>
      <c r="B139" s="492" t="s">
        <v>692</v>
      </c>
      <c r="C139" s="473" t="s">
        <v>75</v>
      </c>
      <c r="D139" s="47" t="s">
        <v>431</v>
      </c>
      <c r="E139" s="91" t="s">
        <v>431</v>
      </c>
      <c r="F139" s="47" t="s">
        <v>431</v>
      </c>
      <c r="G139" s="47" t="s">
        <v>431</v>
      </c>
      <c r="H139" s="47" t="s">
        <v>431</v>
      </c>
      <c r="I139" s="47" t="s">
        <v>431</v>
      </c>
      <c r="J139" s="47" t="s">
        <v>431</v>
      </c>
      <c r="K139" s="47" t="s">
        <v>431</v>
      </c>
      <c r="L139" s="49"/>
      <c r="M139" s="50" t="s">
        <v>45</v>
      </c>
      <c r="N139" s="92" t="s">
        <v>45</v>
      </c>
      <c r="O139" s="464" t="s">
        <v>345</v>
      </c>
      <c r="P139" s="43"/>
      <c r="Q139" s="35" t="s">
        <v>47</v>
      </c>
      <c r="R139" s="229"/>
    </row>
    <row r="140" spans="1:18" s="230" customFormat="1" ht="25.15" customHeight="1" x14ac:dyDescent="0.2">
      <c r="A140" s="442" t="s">
        <v>349</v>
      </c>
      <c r="B140" s="456" t="s">
        <v>689</v>
      </c>
      <c r="C140" s="496" t="s">
        <v>352</v>
      </c>
      <c r="D140" s="96">
        <v>7.8838174273858916</v>
      </c>
      <c r="E140" s="106"/>
      <c r="F140" s="107"/>
      <c r="G140" s="107"/>
      <c r="H140" s="107"/>
      <c r="I140" s="107"/>
      <c r="J140" s="107"/>
      <c r="K140" s="107"/>
      <c r="L140" s="97">
        <f>IF(L$141&gt;0,L142/L$141*100,0)</f>
        <v>0</v>
      </c>
      <c r="M140" s="50">
        <f>IF(AND(E140&gt;0,E140&lt;&gt;"0"),L140/E140,0)</f>
        <v>0</v>
      </c>
      <c r="N140" s="51">
        <f>IF(N$1&gt;0,(N$1-M140)/N$1,0)</f>
        <v>1</v>
      </c>
      <c r="O140" s="464" t="s">
        <v>355</v>
      </c>
      <c r="P140" s="477" t="s">
        <v>330</v>
      </c>
      <c r="Q140" s="35"/>
      <c r="R140" s="229" t="s">
        <v>352</v>
      </c>
    </row>
    <row r="141" spans="1:18" s="230" customFormat="1" ht="11.25" x14ac:dyDescent="0.2">
      <c r="A141" s="442"/>
      <c r="B141" s="492" t="s">
        <v>353</v>
      </c>
      <c r="C141" s="496" t="s">
        <v>75</v>
      </c>
      <c r="D141" s="47" t="s">
        <v>431</v>
      </c>
      <c r="E141" s="91" t="s">
        <v>431</v>
      </c>
      <c r="F141" s="47" t="s">
        <v>431</v>
      </c>
      <c r="G141" s="47" t="s">
        <v>431</v>
      </c>
      <c r="H141" s="47" t="s">
        <v>431</v>
      </c>
      <c r="I141" s="47" t="s">
        <v>431</v>
      </c>
      <c r="J141" s="47" t="s">
        <v>431</v>
      </c>
      <c r="K141" s="47" t="s">
        <v>431</v>
      </c>
      <c r="L141" s="49"/>
      <c r="M141" s="50" t="s">
        <v>45</v>
      </c>
      <c r="N141" s="92" t="s">
        <v>45</v>
      </c>
      <c r="O141" s="464" t="s">
        <v>354</v>
      </c>
      <c r="P141" s="43"/>
      <c r="Q141" s="35" t="s">
        <v>47</v>
      </c>
      <c r="R141" s="229"/>
    </row>
    <row r="142" spans="1:18" s="230" customFormat="1" ht="11.25" x14ac:dyDescent="0.2">
      <c r="A142" s="442"/>
      <c r="B142" s="492" t="s">
        <v>690</v>
      </c>
      <c r="C142" s="473" t="s">
        <v>75</v>
      </c>
      <c r="D142" s="47" t="s">
        <v>431</v>
      </c>
      <c r="E142" s="91" t="s">
        <v>431</v>
      </c>
      <c r="F142" s="47" t="s">
        <v>431</v>
      </c>
      <c r="G142" s="47" t="s">
        <v>431</v>
      </c>
      <c r="H142" s="47" t="s">
        <v>431</v>
      </c>
      <c r="I142" s="47" t="s">
        <v>431</v>
      </c>
      <c r="J142" s="47" t="s">
        <v>431</v>
      </c>
      <c r="K142" s="47" t="s">
        <v>431</v>
      </c>
      <c r="L142" s="49"/>
      <c r="M142" s="50" t="s">
        <v>45</v>
      </c>
      <c r="N142" s="92" t="s">
        <v>45</v>
      </c>
      <c r="O142" s="464" t="s">
        <v>351</v>
      </c>
      <c r="P142" s="43"/>
      <c r="Q142" s="35" t="s">
        <v>47</v>
      </c>
      <c r="R142" s="229"/>
    </row>
    <row r="143" spans="1:18" s="230" customFormat="1" ht="25.15" customHeight="1" x14ac:dyDescent="0.2">
      <c r="A143" s="442" t="s">
        <v>356</v>
      </c>
      <c r="B143" s="456" t="s">
        <v>691</v>
      </c>
      <c r="C143" s="496" t="s">
        <v>352</v>
      </c>
      <c r="D143" s="96">
        <v>7.0539419087136928</v>
      </c>
      <c r="E143" s="106"/>
      <c r="F143" s="107"/>
      <c r="G143" s="107"/>
      <c r="H143" s="107"/>
      <c r="I143" s="107"/>
      <c r="J143" s="107"/>
      <c r="K143" s="107"/>
      <c r="L143" s="97">
        <f>IF(L$141&gt;0,L144/L$141*100,0)</f>
        <v>0</v>
      </c>
      <c r="M143" s="50">
        <f>IF(AND(E143&gt;0,E143&lt;&gt;"0"),L143/E143,0)</f>
        <v>0</v>
      </c>
      <c r="N143" s="51">
        <f>IF(N$1&gt;0,(N$1-M143)/N$1,0)</f>
        <v>1</v>
      </c>
      <c r="O143" s="464" t="s">
        <v>359</v>
      </c>
      <c r="P143" s="477" t="s">
        <v>330</v>
      </c>
      <c r="Q143" s="35"/>
      <c r="R143" s="229" t="s">
        <v>352</v>
      </c>
    </row>
    <row r="144" spans="1:18" s="230" customFormat="1" ht="10.9" customHeight="1" x14ac:dyDescent="0.2">
      <c r="A144" s="443"/>
      <c r="B144" s="501" t="s">
        <v>692</v>
      </c>
      <c r="C144" s="475" t="s">
        <v>75</v>
      </c>
      <c r="D144" s="54" t="s">
        <v>431</v>
      </c>
      <c r="E144" s="102" t="s">
        <v>431</v>
      </c>
      <c r="F144" s="54" t="s">
        <v>431</v>
      </c>
      <c r="G144" s="54" t="s">
        <v>431</v>
      </c>
      <c r="H144" s="54" t="s">
        <v>431</v>
      </c>
      <c r="I144" s="54" t="s">
        <v>431</v>
      </c>
      <c r="J144" s="54" t="s">
        <v>431</v>
      </c>
      <c r="K144" s="54" t="s">
        <v>431</v>
      </c>
      <c r="L144" s="56"/>
      <c r="M144" s="57" t="s">
        <v>45</v>
      </c>
      <c r="N144" s="103" t="s">
        <v>45</v>
      </c>
      <c r="O144" s="476" t="s">
        <v>358</v>
      </c>
      <c r="P144" s="59"/>
      <c r="Q144" s="105" t="s">
        <v>47</v>
      </c>
      <c r="R144" s="229"/>
    </row>
    <row r="145" spans="1:18" ht="21" customHeight="1" x14ac:dyDescent="0.25">
      <c r="A145" s="439" t="s">
        <v>360</v>
      </c>
      <c r="B145" s="467" t="s">
        <v>693</v>
      </c>
      <c r="C145" s="487" t="s">
        <v>98</v>
      </c>
      <c r="D145" s="85">
        <v>50</v>
      </c>
      <c r="E145" s="86"/>
      <c r="F145" s="87"/>
      <c r="G145" s="87"/>
      <c r="H145" s="87"/>
      <c r="I145" s="87"/>
      <c r="J145" s="87"/>
      <c r="K145" s="87"/>
      <c r="L145" s="88">
        <f>IF(L146&gt;0,L147/L146*100,0)</f>
        <v>0</v>
      </c>
      <c r="M145" s="65">
        <f>IF(AND(E145&gt;0,E145&lt;&gt;"0"),L145/E145,0)</f>
        <v>0</v>
      </c>
      <c r="N145" s="66">
        <f>IF(N$1&gt;0,(N$1-M145)/N$1,0)</f>
        <v>1</v>
      </c>
      <c r="O145" s="485" t="s">
        <v>362</v>
      </c>
      <c r="P145" s="477" t="s">
        <v>363</v>
      </c>
      <c r="Q145" s="84"/>
      <c r="R145" s="36" t="s">
        <v>98</v>
      </c>
    </row>
    <row r="146" spans="1:18" x14ac:dyDescent="0.25">
      <c r="A146" s="437"/>
      <c r="B146" s="479" t="s">
        <v>364</v>
      </c>
      <c r="C146" s="473" t="s">
        <v>75</v>
      </c>
      <c r="D146" s="47" t="s">
        <v>431</v>
      </c>
      <c r="E146" s="91" t="s">
        <v>431</v>
      </c>
      <c r="F146" s="47" t="s">
        <v>431</v>
      </c>
      <c r="G146" s="47" t="s">
        <v>431</v>
      </c>
      <c r="H146" s="47" t="s">
        <v>431</v>
      </c>
      <c r="I146" s="47" t="s">
        <v>431</v>
      </c>
      <c r="J146" s="47" t="s">
        <v>431</v>
      </c>
      <c r="K146" s="47" t="s">
        <v>431</v>
      </c>
      <c r="L146" s="49"/>
      <c r="M146" s="50" t="s">
        <v>45</v>
      </c>
      <c r="N146" s="92" t="s">
        <v>45</v>
      </c>
      <c r="O146" s="464" t="s">
        <v>365</v>
      </c>
      <c r="P146" s="43"/>
      <c r="Q146" s="35" t="s">
        <v>47</v>
      </c>
      <c r="R146" s="36"/>
    </row>
    <row r="147" spans="1:18" x14ac:dyDescent="0.25">
      <c r="A147" s="437"/>
      <c r="B147" s="502" t="s">
        <v>366</v>
      </c>
      <c r="C147" s="473" t="s">
        <v>75</v>
      </c>
      <c r="D147" s="47" t="s">
        <v>431</v>
      </c>
      <c r="E147" s="91" t="s">
        <v>431</v>
      </c>
      <c r="F147" s="47" t="s">
        <v>431</v>
      </c>
      <c r="G147" s="47" t="s">
        <v>431</v>
      </c>
      <c r="H147" s="47" t="s">
        <v>431</v>
      </c>
      <c r="I147" s="47" t="s">
        <v>431</v>
      </c>
      <c r="J147" s="47" t="s">
        <v>431</v>
      </c>
      <c r="K147" s="47" t="s">
        <v>431</v>
      </c>
      <c r="L147" s="49"/>
      <c r="M147" s="50" t="s">
        <v>45</v>
      </c>
      <c r="N147" s="92" t="s">
        <v>45</v>
      </c>
      <c r="O147" s="464" t="s">
        <v>367</v>
      </c>
      <c r="P147" s="43"/>
      <c r="Q147" s="35" t="s">
        <v>47</v>
      </c>
      <c r="R147" s="36"/>
    </row>
    <row r="148" spans="1:18" ht="19.149999999999999" customHeight="1" x14ac:dyDescent="0.25">
      <c r="A148" s="437" t="s">
        <v>368</v>
      </c>
      <c r="B148" s="456" t="s">
        <v>694</v>
      </c>
      <c r="C148" s="496" t="s">
        <v>98</v>
      </c>
      <c r="D148" s="96">
        <v>50</v>
      </c>
      <c r="E148" s="106"/>
      <c r="F148" s="107"/>
      <c r="G148" s="107"/>
      <c r="H148" s="107"/>
      <c r="I148" s="107"/>
      <c r="J148" s="107"/>
      <c r="K148" s="107"/>
      <c r="L148" s="97">
        <f>IF(L149&gt;0,L150/L149*100,0)</f>
        <v>0</v>
      </c>
      <c r="M148" s="50">
        <f>IF(AND(E148&gt;0,E148&lt;&gt;"0"),L148/E148,0)</f>
        <v>0</v>
      </c>
      <c r="N148" s="51">
        <f>IF(N$1&gt;0,(N$1-M148)/N$1,0)</f>
        <v>1</v>
      </c>
      <c r="O148" s="464" t="s">
        <v>370</v>
      </c>
      <c r="P148" s="477" t="s">
        <v>363</v>
      </c>
      <c r="Q148" s="84"/>
      <c r="R148" s="36" t="s">
        <v>98</v>
      </c>
    </row>
    <row r="149" spans="1:18" x14ac:dyDescent="0.25">
      <c r="A149" s="437"/>
      <c r="B149" s="479" t="s">
        <v>371</v>
      </c>
      <c r="C149" s="473" t="s">
        <v>75</v>
      </c>
      <c r="D149" s="47" t="s">
        <v>431</v>
      </c>
      <c r="E149" s="91" t="s">
        <v>431</v>
      </c>
      <c r="F149" s="47" t="s">
        <v>431</v>
      </c>
      <c r="G149" s="47" t="s">
        <v>431</v>
      </c>
      <c r="H149" s="47" t="s">
        <v>431</v>
      </c>
      <c r="I149" s="47" t="s">
        <v>431</v>
      </c>
      <c r="J149" s="47" t="s">
        <v>431</v>
      </c>
      <c r="K149" s="47" t="s">
        <v>431</v>
      </c>
      <c r="L149" s="49"/>
      <c r="M149" s="50" t="s">
        <v>45</v>
      </c>
      <c r="N149" s="92" t="s">
        <v>45</v>
      </c>
      <c r="O149" s="464" t="s">
        <v>372</v>
      </c>
      <c r="P149" s="43"/>
      <c r="Q149" s="35" t="s">
        <v>47</v>
      </c>
      <c r="R149" s="36"/>
    </row>
    <row r="150" spans="1:18" x14ac:dyDescent="0.25">
      <c r="A150" s="437"/>
      <c r="B150" s="479" t="s">
        <v>373</v>
      </c>
      <c r="C150" s="473" t="s">
        <v>75</v>
      </c>
      <c r="D150" s="47" t="s">
        <v>431</v>
      </c>
      <c r="E150" s="91" t="s">
        <v>431</v>
      </c>
      <c r="F150" s="47" t="s">
        <v>431</v>
      </c>
      <c r="G150" s="47" t="s">
        <v>431</v>
      </c>
      <c r="H150" s="47" t="s">
        <v>431</v>
      </c>
      <c r="I150" s="47" t="s">
        <v>431</v>
      </c>
      <c r="J150" s="47" t="s">
        <v>431</v>
      </c>
      <c r="K150" s="47" t="s">
        <v>431</v>
      </c>
      <c r="L150" s="49"/>
      <c r="M150" s="50" t="s">
        <v>45</v>
      </c>
      <c r="N150" s="92" t="s">
        <v>45</v>
      </c>
      <c r="O150" s="464" t="s">
        <v>374</v>
      </c>
      <c r="P150" s="43"/>
      <c r="Q150" s="35" t="s">
        <v>47</v>
      </c>
      <c r="R150" s="36"/>
    </row>
    <row r="151" spans="1:18" ht="20.45" customHeight="1" x14ac:dyDescent="0.25">
      <c r="A151" s="437" t="s">
        <v>375</v>
      </c>
      <c r="B151" s="456" t="s">
        <v>695</v>
      </c>
      <c r="C151" s="496" t="s">
        <v>98</v>
      </c>
      <c r="D151" s="96">
        <v>55.4</v>
      </c>
      <c r="E151" s="106"/>
      <c r="F151" s="107"/>
      <c r="G151" s="107"/>
      <c r="H151" s="107"/>
      <c r="I151" s="107"/>
      <c r="J151" s="107"/>
      <c r="K151" s="107"/>
      <c r="L151" s="97">
        <f>IF(L152&gt;0,L153/L152*100,0)</f>
        <v>0</v>
      </c>
      <c r="M151" s="50">
        <f>IF(AND(E151&gt;0,E151&lt;&gt;"0"),L151/E151,0)</f>
        <v>0</v>
      </c>
      <c r="N151" s="51">
        <f>IF(N$1&gt;0,(N$1-M151)/N$1,0)</f>
        <v>1</v>
      </c>
      <c r="O151" s="464" t="s">
        <v>377</v>
      </c>
      <c r="P151" s="477" t="s">
        <v>363</v>
      </c>
      <c r="Q151" s="84"/>
      <c r="R151" s="36" t="s">
        <v>98</v>
      </c>
    </row>
    <row r="152" spans="1:18" x14ac:dyDescent="0.25">
      <c r="A152" s="437"/>
      <c r="B152" s="479" t="s">
        <v>378</v>
      </c>
      <c r="C152" s="473" t="s">
        <v>747</v>
      </c>
      <c r="D152" s="47" t="s">
        <v>431</v>
      </c>
      <c r="E152" s="91" t="s">
        <v>431</v>
      </c>
      <c r="F152" s="47" t="s">
        <v>431</v>
      </c>
      <c r="G152" s="47" t="s">
        <v>431</v>
      </c>
      <c r="H152" s="47" t="s">
        <v>431</v>
      </c>
      <c r="I152" s="47" t="s">
        <v>431</v>
      </c>
      <c r="J152" s="47" t="s">
        <v>431</v>
      </c>
      <c r="K152" s="47" t="s">
        <v>431</v>
      </c>
      <c r="L152" s="49"/>
      <c r="M152" s="50" t="s">
        <v>45</v>
      </c>
      <c r="N152" s="92" t="s">
        <v>45</v>
      </c>
      <c r="O152" s="464" t="s">
        <v>379</v>
      </c>
      <c r="P152" s="43"/>
      <c r="Q152" s="35" t="s">
        <v>47</v>
      </c>
      <c r="R152" s="36"/>
    </row>
    <row r="153" spans="1:18" ht="10.9" customHeight="1" x14ac:dyDescent="0.25">
      <c r="A153" s="440"/>
      <c r="B153" s="503" t="s">
        <v>380</v>
      </c>
      <c r="C153" s="475" t="s">
        <v>747</v>
      </c>
      <c r="D153" s="54" t="s">
        <v>431</v>
      </c>
      <c r="E153" s="102" t="s">
        <v>431</v>
      </c>
      <c r="F153" s="54" t="s">
        <v>431</v>
      </c>
      <c r="G153" s="54" t="s">
        <v>431</v>
      </c>
      <c r="H153" s="54" t="s">
        <v>431</v>
      </c>
      <c r="I153" s="54" t="s">
        <v>431</v>
      </c>
      <c r="J153" s="54" t="s">
        <v>431</v>
      </c>
      <c r="K153" s="54" t="s">
        <v>431</v>
      </c>
      <c r="L153" s="56"/>
      <c r="M153" s="57" t="s">
        <v>45</v>
      </c>
      <c r="N153" s="103" t="s">
        <v>45</v>
      </c>
      <c r="O153" s="476" t="s">
        <v>381</v>
      </c>
      <c r="P153" s="59"/>
      <c r="Q153" s="105" t="s">
        <v>47</v>
      </c>
      <c r="R153" s="36"/>
    </row>
    <row r="154" spans="1:18" ht="22.5" customHeight="1" x14ac:dyDescent="0.25">
      <c r="A154" s="439" t="s">
        <v>382</v>
      </c>
      <c r="B154" s="467" t="s">
        <v>696</v>
      </c>
      <c r="C154" s="506" t="s">
        <v>98</v>
      </c>
      <c r="D154" s="85">
        <v>9</v>
      </c>
      <c r="E154" s="86">
        <v>10</v>
      </c>
      <c r="F154" s="87"/>
      <c r="G154" s="87"/>
      <c r="H154" s="87"/>
      <c r="I154" s="87"/>
      <c r="J154" s="87"/>
      <c r="K154" s="87"/>
      <c r="L154" s="249">
        <f>IF(L155&gt;0,L156/L155*100,0)</f>
        <v>10</v>
      </c>
      <c r="M154" s="65">
        <f>IF(AND(E154&gt;0,E154&lt;&gt;"0"),L154/E154,0)</f>
        <v>1</v>
      </c>
      <c r="N154" s="66">
        <f>IF(N$1&gt;0,(N$1-M154)/N$1,0)</f>
        <v>-1</v>
      </c>
      <c r="O154" s="507" t="s">
        <v>384</v>
      </c>
      <c r="P154" s="504" t="s">
        <v>42</v>
      </c>
      <c r="Q154" s="35">
        <v>2</v>
      </c>
      <c r="R154" s="36" t="s">
        <v>98</v>
      </c>
    </row>
    <row r="155" spans="1:18" x14ac:dyDescent="0.25">
      <c r="A155" s="437"/>
      <c r="B155" s="478" t="s">
        <v>385</v>
      </c>
      <c r="C155" s="473" t="s">
        <v>75</v>
      </c>
      <c r="D155" s="47" t="s">
        <v>431</v>
      </c>
      <c r="E155" s="91" t="s">
        <v>431</v>
      </c>
      <c r="F155" s="47" t="s">
        <v>431</v>
      </c>
      <c r="G155" s="47" t="s">
        <v>431</v>
      </c>
      <c r="H155" s="47" t="s">
        <v>431</v>
      </c>
      <c r="I155" s="47" t="s">
        <v>431</v>
      </c>
      <c r="J155" s="47" t="s">
        <v>431</v>
      </c>
      <c r="K155" s="47" t="s">
        <v>431</v>
      </c>
      <c r="L155" s="49">
        <v>10</v>
      </c>
      <c r="M155" s="50" t="s">
        <v>45</v>
      </c>
      <c r="N155" s="92" t="s">
        <v>45</v>
      </c>
      <c r="O155" s="464" t="s">
        <v>386</v>
      </c>
      <c r="P155" s="43"/>
      <c r="Q155" s="35" t="s">
        <v>47</v>
      </c>
      <c r="R155" s="36"/>
    </row>
    <row r="156" spans="1:18" ht="10.9" customHeight="1" x14ac:dyDescent="0.25">
      <c r="A156" s="440"/>
      <c r="B156" s="505" t="s">
        <v>387</v>
      </c>
      <c r="C156" s="475" t="s">
        <v>75</v>
      </c>
      <c r="D156" s="54" t="s">
        <v>431</v>
      </c>
      <c r="E156" s="102" t="s">
        <v>431</v>
      </c>
      <c r="F156" s="54" t="s">
        <v>431</v>
      </c>
      <c r="G156" s="54" t="s">
        <v>431</v>
      </c>
      <c r="H156" s="54" t="s">
        <v>431</v>
      </c>
      <c r="I156" s="54" t="s">
        <v>431</v>
      </c>
      <c r="J156" s="54" t="s">
        <v>431</v>
      </c>
      <c r="K156" s="54" t="s">
        <v>431</v>
      </c>
      <c r="L156" s="56">
        <v>1</v>
      </c>
      <c r="M156" s="57" t="s">
        <v>45</v>
      </c>
      <c r="N156" s="103" t="s">
        <v>45</v>
      </c>
      <c r="O156" s="476" t="s">
        <v>388</v>
      </c>
      <c r="P156" s="75"/>
      <c r="Q156" s="105" t="s">
        <v>47</v>
      </c>
      <c r="R156" s="36"/>
    </row>
    <row r="157" spans="1:18" ht="10.9" customHeight="1" x14ac:dyDescent="0.25">
      <c r="A157" s="439" t="s">
        <v>389</v>
      </c>
      <c r="B157" s="467" t="s">
        <v>697</v>
      </c>
      <c r="C157" s="487" t="s">
        <v>98</v>
      </c>
      <c r="D157" s="156">
        <v>1.06</v>
      </c>
      <c r="E157" s="157">
        <v>4</v>
      </c>
      <c r="F157" s="158"/>
      <c r="G157" s="158"/>
      <c r="H157" s="158"/>
      <c r="I157" s="158"/>
      <c r="J157" s="158"/>
      <c r="K157" s="158"/>
      <c r="L157" s="159">
        <f>IF(L158&gt;0,L159/L158*100,0)</f>
        <v>2</v>
      </c>
      <c r="M157" s="65">
        <f>IF(AND(E157&gt;0,E157&lt;&gt;"0"),L157/E157,0)</f>
        <v>0.5</v>
      </c>
      <c r="N157" s="66">
        <f>IF(N$1&gt;0,(N$1-M157)/N$1,0)</f>
        <v>0</v>
      </c>
      <c r="O157" s="450" t="s">
        <v>391</v>
      </c>
      <c r="P157" s="477" t="s">
        <v>42</v>
      </c>
      <c r="Q157" s="84"/>
      <c r="R157" s="36" t="s">
        <v>98</v>
      </c>
    </row>
    <row r="158" spans="1:18" x14ac:dyDescent="0.25">
      <c r="A158" s="437"/>
      <c r="B158" s="478" t="s">
        <v>392</v>
      </c>
      <c r="C158" s="473" t="s">
        <v>75</v>
      </c>
      <c r="D158" s="47" t="s">
        <v>431</v>
      </c>
      <c r="E158" s="91" t="s">
        <v>431</v>
      </c>
      <c r="F158" s="47" t="s">
        <v>431</v>
      </c>
      <c r="G158" s="47" t="s">
        <v>431</v>
      </c>
      <c r="H158" s="47" t="s">
        <v>431</v>
      </c>
      <c r="I158" s="47" t="s">
        <v>431</v>
      </c>
      <c r="J158" s="47" t="s">
        <v>431</v>
      </c>
      <c r="K158" s="47" t="s">
        <v>431</v>
      </c>
      <c r="L158" s="49">
        <v>100</v>
      </c>
      <c r="M158" s="50" t="s">
        <v>45</v>
      </c>
      <c r="N158" s="92" t="s">
        <v>45</v>
      </c>
      <c r="O158" s="464" t="s">
        <v>393</v>
      </c>
      <c r="P158" s="42"/>
      <c r="Q158" s="35" t="s">
        <v>47</v>
      </c>
      <c r="R158" s="36"/>
    </row>
    <row r="159" spans="1:18" x14ac:dyDescent="0.25">
      <c r="A159" s="437"/>
      <c r="B159" s="478" t="s">
        <v>394</v>
      </c>
      <c r="C159" s="473" t="s">
        <v>75</v>
      </c>
      <c r="D159" s="47" t="s">
        <v>431</v>
      </c>
      <c r="E159" s="91" t="s">
        <v>431</v>
      </c>
      <c r="F159" s="47" t="s">
        <v>431</v>
      </c>
      <c r="G159" s="47" t="s">
        <v>431</v>
      </c>
      <c r="H159" s="47" t="s">
        <v>431</v>
      </c>
      <c r="I159" s="47" t="s">
        <v>431</v>
      </c>
      <c r="J159" s="47" t="s">
        <v>431</v>
      </c>
      <c r="K159" s="47" t="s">
        <v>431</v>
      </c>
      <c r="L159" s="49">
        <v>2</v>
      </c>
      <c r="M159" s="50" t="s">
        <v>45</v>
      </c>
      <c r="N159" s="92" t="s">
        <v>45</v>
      </c>
      <c r="O159" s="464" t="s">
        <v>395</v>
      </c>
      <c r="P159" s="42"/>
      <c r="Q159" s="35" t="s">
        <v>47</v>
      </c>
      <c r="R159" s="36"/>
    </row>
    <row r="160" spans="1:18" x14ac:dyDescent="0.25">
      <c r="A160" s="437" t="s">
        <v>396</v>
      </c>
      <c r="B160" s="456" t="s">
        <v>698</v>
      </c>
      <c r="C160" s="509" t="s">
        <v>748</v>
      </c>
      <c r="D160" s="163" t="s">
        <v>619</v>
      </c>
      <c r="E160" s="123">
        <v>42</v>
      </c>
      <c r="F160" s="164"/>
      <c r="G160" s="164"/>
      <c r="H160" s="164"/>
      <c r="I160" s="164"/>
      <c r="J160" s="164"/>
      <c r="K160" s="164"/>
      <c r="L160" s="49">
        <v>26</v>
      </c>
      <c r="M160" s="136">
        <f>IF(E160&gt;0,L160/E160*100,"*")</f>
        <v>61.904761904761912</v>
      </c>
      <c r="N160" s="51">
        <f>IF(N$1&gt;0,(N$1-M160)/N$1,0)</f>
        <v>-122.8095238095238</v>
      </c>
      <c r="O160" s="508" t="s">
        <v>399</v>
      </c>
      <c r="P160" s="486" t="s">
        <v>42</v>
      </c>
      <c r="Q160" s="35"/>
      <c r="R160" s="36" t="s">
        <v>400</v>
      </c>
    </row>
    <row r="161" spans="1:18" ht="27.75" customHeight="1" x14ac:dyDescent="0.25">
      <c r="A161" s="437" t="s">
        <v>401</v>
      </c>
      <c r="B161" s="467" t="s">
        <v>699</v>
      </c>
      <c r="C161" s="487" t="s">
        <v>98</v>
      </c>
      <c r="D161" s="85">
        <v>48.7</v>
      </c>
      <c r="E161" s="86">
        <v>71.400000000000006</v>
      </c>
      <c r="F161" s="87"/>
      <c r="G161" s="87"/>
      <c r="H161" s="87"/>
      <c r="I161" s="87"/>
      <c r="J161" s="87"/>
      <c r="K161" s="87"/>
      <c r="L161" s="88">
        <f>IF(L162&gt;0,L163/L162*100,0)</f>
        <v>77.05677867902665</v>
      </c>
      <c r="M161" s="65">
        <f>IF(E161&gt;0,L161/E161,"*")</f>
        <v>1.07922659214323</v>
      </c>
      <c r="N161" s="51">
        <f>IF(N$1&gt;0,(N$1-M161)/N$1,0)</f>
        <v>-1.15845318428646</v>
      </c>
      <c r="O161" s="485" t="s">
        <v>403</v>
      </c>
      <c r="P161" s="469" t="s">
        <v>42</v>
      </c>
      <c r="Q161" s="84"/>
      <c r="R161" s="36" t="s">
        <v>98</v>
      </c>
    </row>
    <row r="162" spans="1:18" ht="19.149999999999999" customHeight="1" x14ac:dyDescent="0.25">
      <c r="A162" s="437"/>
      <c r="B162" s="478" t="s">
        <v>404</v>
      </c>
      <c r="C162" s="473" t="s">
        <v>75</v>
      </c>
      <c r="D162" s="47" t="s">
        <v>431</v>
      </c>
      <c r="E162" s="91" t="s">
        <v>431</v>
      </c>
      <c r="F162" s="47" t="s">
        <v>431</v>
      </c>
      <c r="G162" s="47" t="s">
        <v>431</v>
      </c>
      <c r="H162" s="47" t="s">
        <v>431</v>
      </c>
      <c r="I162" s="47" t="s">
        <v>431</v>
      </c>
      <c r="J162" s="47" t="s">
        <v>431</v>
      </c>
      <c r="K162" s="47" t="s">
        <v>431</v>
      </c>
      <c r="L162" s="49">
        <v>863</v>
      </c>
      <c r="M162" s="50" t="s">
        <v>45</v>
      </c>
      <c r="N162" s="92" t="s">
        <v>45</v>
      </c>
      <c r="O162" s="464" t="s">
        <v>405</v>
      </c>
      <c r="P162" s="42"/>
      <c r="Q162" s="35" t="s">
        <v>47</v>
      </c>
      <c r="R162" s="36"/>
    </row>
    <row r="163" spans="1:18" x14ac:dyDescent="0.25">
      <c r="A163" s="437"/>
      <c r="B163" s="478" t="s">
        <v>406</v>
      </c>
      <c r="C163" s="457" t="s">
        <v>83</v>
      </c>
      <c r="D163" s="47" t="s">
        <v>431</v>
      </c>
      <c r="E163" s="91" t="s">
        <v>431</v>
      </c>
      <c r="F163" s="47" t="s">
        <v>431</v>
      </c>
      <c r="G163" s="47" t="s">
        <v>431</v>
      </c>
      <c r="H163" s="47" t="s">
        <v>431</v>
      </c>
      <c r="I163" s="47" t="s">
        <v>431</v>
      </c>
      <c r="J163" s="47" t="s">
        <v>431</v>
      </c>
      <c r="K163" s="47" t="s">
        <v>431</v>
      </c>
      <c r="L163" s="49">
        <v>665</v>
      </c>
      <c r="M163" s="50" t="s">
        <v>45</v>
      </c>
      <c r="N163" s="92" t="s">
        <v>45</v>
      </c>
      <c r="O163" s="464" t="s">
        <v>408</v>
      </c>
      <c r="P163" s="42"/>
      <c r="Q163" s="35" t="s">
        <v>47</v>
      </c>
      <c r="R163" s="36"/>
    </row>
    <row r="164" spans="1:18" x14ac:dyDescent="0.25">
      <c r="A164" s="437" t="s">
        <v>409</v>
      </c>
      <c r="B164" s="510" t="s">
        <v>700</v>
      </c>
      <c r="C164" s="496" t="s">
        <v>98</v>
      </c>
      <c r="D164" s="163" t="s">
        <v>619</v>
      </c>
      <c r="E164" s="106">
        <v>1</v>
      </c>
      <c r="F164" s="107"/>
      <c r="G164" s="107"/>
      <c r="H164" s="107"/>
      <c r="I164" s="107"/>
      <c r="J164" s="107"/>
      <c r="K164" s="107"/>
      <c r="L164" s="97">
        <f>IF(L165&gt;0,L166/L165*100,0)</f>
        <v>1</v>
      </c>
      <c r="M164" s="50">
        <f>IF(E164&gt;0,L164/E164,"*")</f>
        <v>1</v>
      </c>
      <c r="N164" s="51">
        <f>IF(N$1&gt;0,(N$1-M164)/N$1,0)</f>
        <v>-1</v>
      </c>
      <c r="O164" s="450" t="s">
        <v>411</v>
      </c>
      <c r="P164" s="513" t="s">
        <v>42</v>
      </c>
      <c r="Q164" s="35"/>
      <c r="R164" s="36" t="s">
        <v>98</v>
      </c>
    </row>
    <row r="165" spans="1:18" x14ac:dyDescent="0.25">
      <c r="A165" s="437"/>
      <c r="B165" s="511" t="s">
        <v>412</v>
      </c>
      <c r="C165" s="473" t="s">
        <v>75</v>
      </c>
      <c r="D165" s="47" t="s">
        <v>431</v>
      </c>
      <c r="E165" s="91" t="s">
        <v>431</v>
      </c>
      <c r="F165" s="47" t="s">
        <v>431</v>
      </c>
      <c r="G165" s="47" t="s">
        <v>431</v>
      </c>
      <c r="H165" s="47" t="s">
        <v>431</v>
      </c>
      <c r="I165" s="47" t="s">
        <v>431</v>
      </c>
      <c r="J165" s="47" t="s">
        <v>431</v>
      </c>
      <c r="K165" s="47" t="s">
        <v>431</v>
      </c>
      <c r="L165" s="49">
        <v>100</v>
      </c>
      <c r="M165" s="50" t="s">
        <v>45</v>
      </c>
      <c r="N165" s="92" t="s">
        <v>45</v>
      </c>
      <c r="O165" s="464" t="s">
        <v>413</v>
      </c>
      <c r="P165" s="42"/>
      <c r="Q165" s="35" t="s">
        <v>47</v>
      </c>
      <c r="R165" s="36"/>
    </row>
    <row r="166" spans="1:18" ht="10.9" customHeight="1" x14ac:dyDescent="0.25">
      <c r="A166" s="440"/>
      <c r="B166" s="512" t="s">
        <v>414</v>
      </c>
      <c r="C166" s="475" t="s">
        <v>75</v>
      </c>
      <c r="D166" s="54" t="s">
        <v>431</v>
      </c>
      <c r="E166" s="102" t="s">
        <v>431</v>
      </c>
      <c r="F166" s="54" t="s">
        <v>431</v>
      </c>
      <c r="G166" s="54" t="s">
        <v>431</v>
      </c>
      <c r="H166" s="54" t="s">
        <v>431</v>
      </c>
      <c r="I166" s="54" t="s">
        <v>431</v>
      </c>
      <c r="J166" s="54" t="s">
        <v>431</v>
      </c>
      <c r="K166" s="54" t="s">
        <v>431</v>
      </c>
      <c r="L166" s="56">
        <v>1</v>
      </c>
      <c r="M166" s="57" t="s">
        <v>45</v>
      </c>
      <c r="N166" s="103" t="s">
        <v>45</v>
      </c>
      <c r="O166" s="476" t="s">
        <v>415</v>
      </c>
      <c r="P166" s="59"/>
      <c r="Q166" s="105" t="s">
        <v>47</v>
      </c>
      <c r="R166" s="36"/>
    </row>
    <row r="167" spans="1:18" ht="11.45" customHeight="1" x14ac:dyDescent="0.25">
      <c r="A167" s="439" t="s">
        <v>416</v>
      </c>
      <c r="B167" s="321" t="s">
        <v>701</v>
      </c>
      <c r="C167" s="90" t="s">
        <v>86</v>
      </c>
      <c r="D167" s="47">
        <v>52</v>
      </c>
      <c r="E167" s="123">
        <v>10</v>
      </c>
      <c r="F167" s="124"/>
      <c r="G167" s="124"/>
      <c r="H167" s="124"/>
      <c r="I167" s="124"/>
      <c r="J167" s="124"/>
      <c r="K167" s="124"/>
      <c r="L167" s="49">
        <v>10</v>
      </c>
      <c r="M167" s="50">
        <f t="shared" ref="M167:M172" si="11">IF(AND(E167&gt;0,E167&lt;&gt;"0"),L167/E167,0)</f>
        <v>1</v>
      </c>
      <c r="N167" s="51">
        <f t="shared" ref="N167:N172" si="12">IF(N$1&gt;0,(N$1-M167)/N$1,0)</f>
        <v>-1</v>
      </c>
      <c r="O167" s="42"/>
      <c r="P167" s="59" t="s">
        <v>119</v>
      </c>
      <c r="Q167" s="246">
        <v>1</v>
      </c>
    </row>
    <row r="168" spans="1:18" ht="11.45" customHeight="1" x14ac:dyDescent="0.25">
      <c r="A168" s="437" t="s">
        <v>418</v>
      </c>
      <c r="B168" s="321" t="s">
        <v>702</v>
      </c>
      <c r="C168" s="90" t="s">
        <v>420</v>
      </c>
      <c r="D168" s="47">
        <v>52</v>
      </c>
      <c r="E168" s="123"/>
      <c r="F168" s="124"/>
      <c r="G168" s="124"/>
      <c r="H168" s="124"/>
      <c r="I168" s="124"/>
      <c r="J168" s="124"/>
      <c r="K168" s="124"/>
      <c r="L168" s="49"/>
      <c r="M168" s="50">
        <f t="shared" si="11"/>
        <v>0</v>
      </c>
      <c r="N168" s="51">
        <f t="shared" si="12"/>
        <v>1</v>
      </c>
      <c r="O168" s="42"/>
      <c r="P168" s="59" t="s">
        <v>119</v>
      </c>
      <c r="Q168" s="246">
        <v>1</v>
      </c>
    </row>
    <row r="169" spans="1:18" ht="11.45" customHeight="1" x14ac:dyDescent="0.25">
      <c r="A169" s="437" t="s">
        <v>421</v>
      </c>
      <c r="B169" s="321" t="s">
        <v>703</v>
      </c>
      <c r="C169" s="90" t="s">
        <v>407</v>
      </c>
      <c r="D169" s="47">
        <v>52</v>
      </c>
      <c r="E169" s="123"/>
      <c r="F169" s="124"/>
      <c r="G169" s="124"/>
      <c r="H169" s="124"/>
      <c r="I169" s="124"/>
      <c r="J169" s="124"/>
      <c r="K169" s="124"/>
      <c r="L169" s="49"/>
      <c r="M169" s="50">
        <f t="shared" si="11"/>
        <v>0</v>
      </c>
      <c r="N169" s="51">
        <f t="shared" si="12"/>
        <v>1</v>
      </c>
      <c r="O169" s="42"/>
      <c r="P169" s="59" t="s">
        <v>119</v>
      </c>
      <c r="Q169" s="246">
        <v>1</v>
      </c>
    </row>
    <row r="170" spans="1:18" ht="11.45" customHeight="1" x14ac:dyDescent="0.25">
      <c r="A170" s="437" t="s">
        <v>423</v>
      </c>
      <c r="B170" s="448" t="s">
        <v>704</v>
      </c>
      <c r="C170" s="90" t="s">
        <v>407</v>
      </c>
      <c r="D170" s="47">
        <v>52</v>
      </c>
      <c r="E170" s="123"/>
      <c r="F170" s="124"/>
      <c r="G170" s="124"/>
      <c r="H170" s="124"/>
      <c r="I170" s="124"/>
      <c r="J170" s="124"/>
      <c r="K170" s="124"/>
      <c r="L170" s="49"/>
      <c r="M170" s="50">
        <f t="shared" si="11"/>
        <v>0</v>
      </c>
      <c r="N170" s="51">
        <f t="shared" si="12"/>
        <v>1</v>
      </c>
      <c r="O170" s="42"/>
      <c r="P170" s="59" t="s">
        <v>119</v>
      </c>
      <c r="Q170" s="246">
        <v>1</v>
      </c>
    </row>
    <row r="171" spans="1:18" ht="22.5" customHeight="1" x14ac:dyDescent="0.25">
      <c r="A171" s="437" t="s">
        <v>425</v>
      </c>
      <c r="B171" s="321" t="s">
        <v>705</v>
      </c>
      <c r="C171" s="90" t="s">
        <v>407</v>
      </c>
      <c r="D171" s="47">
        <v>52</v>
      </c>
      <c r="E171" s="123"/>
      <c r="F171" s="124"/>
      <c r="G171" s="124"/>
      <c r="H171" s="124"/>
      <c r="I171" s="124"/>
      <c r="J171" s="124"/>
      <c r="K171" s="124"/>
      <c r="L171" s="49"/>
      <c r="M171" s="50">
        <f t="shared" si="11"/>
        <v>0</v>
      </c>
      <c r="N171" s="51">
        <f t="shared" si="12"/>
        <v>1</v>
      </c>
      <c r="O171" s="42"/>
      <c r="P171" s="59" t="s">
        <v>119</v>
      </c>
      <c r="Q171" s="246">
        <v>1</v>
      </c>
    </row>
    <row r="172" spans="1:18" ht="21.75" customHeight="1" x14ac:dyDescent="0.25">
      <c r="A172" s="440" t="s">
        <v>427</v>
      </c>
      <c r="B172" s="322" t="s">
        <v>706</v>
      </c>
      <c r="C172" s="101" t="s">
        <v>407</v>
      </c>
      <c r="D172" s="54">
        <v>52</v>
      </c>
      <c r="E172" s="179"/>
      <c r="F172" s="180"/>
      <c r="G172" s="180"/>
      <c r="H172" s="180"/>
      <c r="I172" s="180"/>
      <c r="J172" s="180"/>
      <c r="K172" s="180"/>
      <c r="L172" s="56"/>
      <c r="M172" s="57">
        <f t="shared" si="11"/>
        <v>0</v>
      </c>
      <c r="N172" s="58">
        <f t="shared" si="12"/>
        <v>1</v>
      </c>
      <c r="O172" s="59"/>
      <c r="P172" s="59" t="s">
        <v>119</v>
      </c>
      <c r="Q172" s="246">
        <v>1</v>
      </c>
    </row>
    <row r="173" spans="1:18" ht="10.9" customHeight="1" x14ac:dyDescent="0.25">
      <c r="A173" s="439" t="s">
        <v>429</v>
      </c>
      <c r="B173" s="514" t="s">
        <v>707</v>
      </c>
      <c r="C173" s="61"/>
      <c r="D173" s="167" t="s">
        <v>431</v>
      </c>
      <c r="E173" s="168" t="s">
        <v>431</v>
      </c>
      <c r="F173" s="167" t="s">
        <v>431</v>
      </c>
      <c r="G173" s="167" t="s">
        <v>431</v>
      </c>
      <c r="H173" s="167" t="s">
        <v>431</v>
      </c>
      <c r="I173" s="167" t="s">
        <v>431</v>
      </c>
      <c r="J173" s="167" t="s">
        <v>431</v>
      </c>
      <c r="K173" s="167" t="s">
        <v>431</v>
      </c>
      <c r="L173" s="167" t="s">
        <v>431</v>
      </c>
      <c r="M173" s="169" t="s">
        <v>431</v>
      </c>
      <c r="N173" s="170" t="s">
        <v>431</v>
      </c>
      <c r="O173" s="485" t="s">
        <v>432</v>
      </c>
      <c r="P173" s="171"/>
      <c r="Q173" s="84"/>
      <c r="R173" s="36"/>
    </row>
    <row r="174" spans="1:18" ht="19.149999999999999" customHeight="1" x14ac:dyDescent="0.25">
      <c r="A174" s="437" t="s">
        <v>433</v>
      </c>
      <c r="B174" s="515" t="s">
        <v>708</v>
      </c>
      <c r="C174" s="472" t="s">
        <v>40</v>
      </c>
      <c r="D174" s="172">
        <v>13.59416263736264</v>
      </c>
      <c r="E174" s="173">
        <v>11.5</v>
      </c>
      <c r="F174" s="174"/>
      <c r="G174" s="174"/>
      <c r="H174" s="174"/>
      <c r="I174" s="174"/>
      <c r="J174" s="174"/>
      <c r="K174" s="174"/>
      <c r="L174" s="97">
        <f>IF(L175&gt;0,L176/L175,0)</f>
        <v>10</v>
      </c>
      <c r="M174" s="50">
        <f>IF(AND(E174&gt;0,E174&lt;&gt;"0"),L174/E174,0)</f>
        <v>0.86956521739130432</v>
      </c>
      <c r="N174" s="51">
        <f>IF(N$1&gt;0,(N$1-M174)/N$1,0)</f>
        <v>-0.73913043478260865</v>
      </c>
      <c r="O174" s="464" t="s">
        <v>435</v>
      </c>
      <c r="P174" s="486" t="s">
        <v>42</v>
      </c>
      <c r="Q174" s="35"/>
      <c r="R174" s="36" t="s">
        <v>40</v>
      </c>
    </row>
    <row r="175" spans="1:18" x14ac:dyDescent="0.25">
      <c r="A175" s="437"/>
      <c r="B175" s="479" t="s">
        <v>436</v>
      </c>
      <c r="C175" s="457" t="s">
        <v>749</v>
      </c>
      <c r="D175" s="47" t="s">
        <v>431</v>
      </c>
      <c r="E175" s="91" t="s">
        <v>431</v>
      </c>
      <c r="F175" s="47" t="s">
        <v>431</v>
      </c>
      <c r="G175" s="47" t="s">
        <v>431</v>
      </c>
      <c r="H175" s="47" t="s">
        <v>431</v>
      </c>
      <c r="I175" s="47" t="s">
        <v>431</v>
      </c>
      <c r="J175" s="47" t="s">
        <v>431</v>
      </c>
      <c r="K175" s="47" t="s">
        <v>431</v>
      </c>
      <c r="L175" s="49">
        <v>5</v>
      </c>
      <c r="M175" s="50" t="s">
        <v>45</v>
      </c>
      <c r="N175" s="92" t="s">
        <v>45</v>
      </c>
      <c r="O175" s="464" t="s">
        <v>437</v>
      </c>
      <c r="P175" s="42"/>
      <c r="Q175" s="35" t="s">
        <v>47</v>
      </c>
      <c r="R175" s="36"/>
    </row>
    <row r="176" spans="1:18" x14ac:dyDescent="0.25">
      <c r="A176" s="437"/>
      <c r="B176" s="479" t="s">
        <v>438</v>
      </c>
      <c r="C176" s="457" t="s">
        <v>40</v>
      </c>
      <c r="D176" s="47" t="s">
        <v>431</v>
      </c>
      <c r="E176" s="91" t="s">
        <v>431</v>
      </c>
      <c r="F176" s="47" t="s">
        <v>431</v>
      </c>
      <c r="G176" s="47" t="s">
        <v>431</v>
      </c>
      <c r="H176" s="47" t="s">
        <v>431</v>
      </c>
      <c r="I176" s="47" t="s">
        <v>431</v>
      </c>
      <c r="J176" s="47" t="s">
        <v>431</v>
      </c>
      <c r="K176" s="47" t="s">
        <v>431</v>
      </c>
      <c r="L176" s="49">
        <v>50</v>
      </c>
      <c r="M176" s="50" t="s">
        <v>45</v>
      </c>
      <c r="N176" s="92" t="s">
        <v>45</v>
      </c>
      <c r="O176" s="464" t="s">
        <v>439</v>
      </c>
      <c r="P176" s="42"/>
      <c r="Q176" s="35" t="s">
        <v>47</v>
      </c>
      <c r="R176" s="36"/>
    </row>
    <row r="177" spans="1:18" ht="19.149999999999999" customHeight="1" x14ac:dyDescent="0.25">
      <c r="A177" s="437" t="s">
        <v>440</v>
      </c>
      <c r="B177" s="515" t="s">
        <v>709</v>
      </c>
      <c r="C177" s="472" t="s">
        <v>40</v>
      </c>
      <c r="D177" s="172">
        <v>13.69580419580419</v>
      </c>
      <c r="E177" s="173"/>
      <c r="F177" s="174"/>
      <c r="G177" s="174"/>
      <c r="H177" s="174"/>
      <c r="I177" s="174"/>
      <c r="J177" s="174"/>
      <c r="K177" s="174"/>
      <c r="L177" s="97">
        <f>IF(L178&gt;0,L179/L178,0)</f>
        <v>0</v>
      </c>
      <c r="M177" s="50">
        <f>IF(AND(E177&gt;0,E177&lt;&gt;"0"),L177/E177,0)</f>
        <v>0</v>
      </c>
      <c r="N177" s="51">
        <f>IF(N$1&gt;0,(N$1-M177)/N$1,0)</f>
        <v>1</v>
      </c>
      <c r="O177" s="464" t="s">
        <v>442</v>
      </c>
      <c r="P177" s="513" t="s">
        <v>42</v>
      </c>
      <c r="Q177" s="35"/>
      <c r="R177" s="36" t="s">
        <v>40</v>
      </c>
    </row>
    <row r="178" spans="1:18" x14ac:dyDescent="0.25">
      <c r="A178" s="437"/>
      <c r="B178" s="479" t="s">
        <v>436</v>
      </c>
      <c r="C178" s="457" t="s">
        <v>749</v>
      </c>
      <c r="D178" s="47" t="s">
        <v>431</v>
      </c>
      <c r="E178" s="91" t="s">
        <v>431</v>
      </c>
      <c r="F178" s="47" t="s">
        <v>431</v>
      </c>
      <c r="G178" s="47" t="s">
        <v>431</v>
      </c>
      <c r="H178" s="47" t="s">
        <v>431</v>
      </c>
      <c r="I178" s="47" t="s">
        <v>431</v>
      </c>
      <c r="J178" s="47" t="s">
        <v>431</v>
      </c>
      <c r="K178" s="47" t="s">
        <v>431</v>
      </c>
      <c r="L178" s="49"/>
      <c r="M178" s="50" t="s">
        <v>45</v>
      </c>
      <c r="N178" s="92" t="s">
        <v>45</v>
      </c>
      <c r="O178" s="464" t="s">
        <v>443</v>
      </c>
      <c r="P178" s="42"/>
      <c r="Q178" s="35" t="s">
        <v>47</v>
      </c>
      <c r="R178" s="36"/>
    </row>
    <row r="179" spans="1:18" ht="10.9" customHeight="1" x14ac:dyDescent="0.25">
      <c r="A179" s="440"/>
      <c r="B179" s="505" t="s">
        <v>438</v>
      </c>
      <c r="C179" s="457" t="s">
        <v>40</v>
      </c>
      <c r="D179" s="54" t="s">
        <v>431</v>
      </c>
      <c r="E179" s="102" t="s">
        <v>431</v>
      </c>
      <c r="F179" s="54" t="s">
        <v>431</v>
      </c>
      <c r="G179" s="54" t="s">
        <v>431</v>
      </c>
      <c r="H179" s="54" t="s">
        <v>431</v>
      </c>
      <c r="I179" s="54" t="s">
        <v>431</v>
      </c>
      <c r="J179" s="54" t="s">
        <v>431</v>
      </c>
      <c r="K179" s="54" t="s">
        <v>431</v>
      </c>
      <c r="L179" s="56"/>
      <c r="M179" s="57" t="s">
        <v>45</v>
      </c>
      <c r="N179" s="103" t="s">
        <v>45</v>
      </c>
      <c r="O179" s="476" t="s">
        <v>444</v>
      </c>
      <c r="P179" s="59"/>
      <c r="Q179" s="105" t="s">
        <v>47</v>
      </c>
      <c r="R179" s="36"/>
    </row>
    <row r="180" spans="1:18" ht="11.45" customHeight="1" x14ac:dyDescent="0.25">
      <c r="A180" s="439" t="s">
        <v>445</v>
      </c>
      <c r="B180" s="321" t="s">
        <v>710</v>
      </c>
      <c r="C180" s="90" t="s">
        <v>193</v>
      </c>
      <c r="D180" s="47">
        <v>52</v>
      </c>
      <c r="E180" s="123"/>
      <c r="F180" s="124"/>
      <c r="G180" s="124"/>
      <c r="H180" s="124"/>
      <c r="I180" s="124"/>
      <c r="J180" s="124"/>
      <c r="K180" s="124"/>
      <c r="L180" s="49"/>
      <c r="M180" s="50">
        <f>IF(AND(E180&gt;0,E180&lt;&gt;"0"),L180/E180,0)</f>
        <v>0</v>
      </c>
      <c r="N180" s="51">
        <f>IF(N$1&gt;0,(N$1-M180)/N$1,0)</f>
        <v>1</v>
      </c>
      <c r="O180" s="42"/>
      <c r="P180" s="59" t="s">
        <v>119</v>
      </c>
      <c r="Q180" s="246">
        <v>1</v>
      </c>
    </row>
    <row r="181" spans="1:18" ht="10.9" customHeight="1" x14ac:dyDescent="0.25">
      <c r="A181" s="437" t="s">
        <v>447</v>
      </c>
      <c r="B181" s="320" t="s">
        <v>711</v>
      </c>
      <c r="C181" s="250" t="s">
        <v>98</v>
      </c>
      <c r="D181" s="85">
        <v>9</v>
      </c>
      <c r="E181" s="86">
        <v>1</v>
      </c>
      <c r="F181" s="87"/>
      <c r="G181" s="87"/>
      <c r="H181" s="87"/>
      <c r="I181" s="87"/>
      <c r="J181" s="87"/>
      <c r="K181" s="87"/>
      <c r="L181" s="249">
        <f>IF(L183&gt;0,L182/L183,0)</f>
        <v>2</v>
      </c>
      <c r="M181" s="65">
        <f>IF(AND(E181&gt;0,E181&lt;&gt;"0"),L181/E181,0)</f>
        <v>2</v>
      </c>
      <c r="N181" s="66">
        <f>IF(N$1&gt;0,(N$1-M181)/N$1,0)</f>
        <v>-3</v>
      </c>
      <c r="O181" s="131" t="s">
        <v>449</v>
      </c>
      <c r="P181" s="43" t="s">
        <v>15</v>
      </c>
      <c r="Q181" s="35">
        <v>2</v>
      </c>
      <c r="R181" s="36" t="s">
        <v>98</v>
      </c>
    </row>
    <row r="182" spans="1:18" x14ac:dyDescent="0.25">
      <c r="A182" s="437"/>
      <c r="B182" s="361" t="s">
        <v>450</v>
      </c>
      <c r="C182" s="90" t="s">
        <v>75</v>
      </c>
      <c r="D182" s="47" t="s">
        <v>431</v>
      </c>
      <c r="E182" s="91" t="s">
        <v>431</v>
      </c>
      <c r="F182" s="47" t="s">
        <v>431</v>
      </c>
      <c r="G182" s="47" t="s">
        <v>431</v>
      </c>
      <c r="H182" s="47" t="s">
        <v>431</v>
      </c>
      <c r="I182" s="47" t="s">
        <v>431</v>
      </c>
      <c r="J182" s="47" t="s">
        <v>431</v>
      </c>
      <c r="K182" s="47" t="s">
        <v>431</v>
      </c>
      <c r="L182" s="49">
        <v>100</v>
      </c>
      <c r="M182" s="50" t="s">
        <v>45</v>
      </c>
      <c r="N182" s="92" t="s">
        <v>45</v>
      </c>
      <c r="O182" s="42"/>
      <c r="P182" s="43"/>
      <c r="Q182" s="35" t="s">
        <v>47</v>
      </c>
      <c r="R182" s="36"/>
    </row>
    <row r="183" spans="1:18" ht="10.9" customHeight="1" x14ac:dyDescent="0.25">
      <c r="A183" s="440"/>
      <c r="B183" s="364" t="s">
        <v>451</v>
      </c>
      <c r="C183" s="101" t="s">
        <v>239</v>
      </c>
      <c r="D183" s="54" t="s">
        <v>431</v>
      </c>
      <c r="E183" s="102" t="s">
        <v>431</v>
      </c>
      <c r="F183" s="54" t="s">
        <v>431</v>
      </c>
      <c r="G183" s="54" t="s">
        <v>431</v>
      </c>
      <c r="H183" s="54" t="s">
        <v>431</v>
      </c>
      <c r="I183" s="54" t="s">
        <v>431</v>
      </c>
      <c r="J183" s="54" t="s">
        <v>431</v>
      </c>
      <c r="K183" s="54" t="s">
        <v>431</v>
      </c>
      <c r="L183" s="56">
        <v>50</v>
      </c>
      <c r="M183" s="57" t="s">
        <v>45</v>
      </c>
      <c r="N183" s="103" t="s">
        <v>45</v>
      </c>
      <c r="O183" s="59"/>
      <c r="P183" s="75"/>
      <c r="Q183" s="105" t="s">
        <v>47</v>
      </c>
      <c r="R183" s="36"/>
    </row>
    <row r="184" spans="1:18" ht="10.9" customHeight="1" x14ac:dyDescent="0.25">
      <c r="A184" s="439" t="s">
        <v>452</v>
      </c>
      <c r="B184" s="320" t="s">
        <v>712</v>
      </c>
      <c r="C184" s="138" t="s">
        <v>98</v>
      </c>
      <c r="D184" s="85">
        <v>56</v>
      </c>
      <c r="E184" s="86"/>
      <c r="F184" s="87"/>
      <c r="G184" s="87"/>
      <c r="H184" s="87"/>
      <c r="I184" s="87"/>
      <c r="J184" s="87"/>
      <c r="K184" s="87"/>
      <c r="L184" s="97">
        <f>IF(L$185&gt;0,L186/L$185*100,0)</f>
        <v>0</v>
      </c>
      <c r="M184" s="65">
        <f>IF(AND(E184&gt;0,E184&lt;&gt;"0"),L184/E184,0)</f>
        <v>0</v>
      </c>
      <c r="N184" s="51">
        <f>IF(N$1&gt;0,(N$1-M184)/N$1,0)</f>
        <v>1</v>
      </c>
      <c r="O184" s="181" t="s">
        <v>454</v>
      </c>
      <c r="P184" s="177" t="s">
        <v>455</v>
      </c>
      <c r="Q184" s="178">
        <v>2</v>
      </c>
      <c r="R184" s="36" t="s">
        <v>98</v>
      </c>
    </row>
    <row r="185" spans="1:18" x14ac:dyDescent="0.25">
      <c r="A185" s="437"/>
      <c r="B185" s="365" t="s">
        <v>713</v>
      </c>
      <c r="C185" s="138" t="s">
        <v>75</v>
      </c>
      <c r="D185" s="85" t="s">
        <v>431</v>
      </c>
      <c r="E185" s="182" t="s">
        <v>431</v>
      </c>
      <c r="F185" s="85" t="s">
        <v>431</v>
      </c>
      <c r="G185" s="85" t="s">
        <v>431</v>
      </c>
      <c r="H185" s="85" t="s">
        <v>431</v>
      </c>
      <c r="I185" s="85" t="s">
        <v>431</v>
      </c>
      <c r="J185" s="85" t="s">
        <v>431</v>
      </c>
      <c r="K185" s="85" t="s">
        <v>431</v>
      </c>
      <c r="L185" s="183" t="str">
        <f>L102</f>
        <v/>
      </c>
      <c r="M185" s="50" t="s">
        <v>45</v>
      </c>
      <c r="N185" s="92" t="s">
        <v>45</v>
      </c>
      <c r="O185" s="551" t="s">
        <v>714</v>
      </c>
      <c r="P185" s="177"/>
      <c r="Q185" s="178" t="s">
        <v>47</v>
      </c>
      <c r="R185" s="36"/>
    </row>
    <row r="186" spans="1:18" x14ac:dyDescent="0.25">
      <c r="A186" s="437"/>
      <c r="B186" s="380" t="s">
        <v>458</v>
      </c>
      <c r="C186" s="138" t="s">
        <v>75</v>
      </c>
      <c r="D186" s="85" t="s">
        <v>431</v>
      </c>
      <c r="E186" s="182" t="s">
        <v>431</v>
      </c>
      <c r="F186" s="85" t="s">
        <v>431</v>
      </c>
      <c r="G186" s="85" t="s">
        <v>431</v>
      </c>
      <c r="H186" s="85" t="s">
        <v>431</v>
      </c>
      <c r="I186" s="85" t="s">
        <v>431</v>
      </c>
      <c r="J186" s="85" t="s">
        <v>431</v>
      </c>
      <c r="K186" s="85" t="s">
        <v>431</v>
      </c>
      <c r="L186" s="185"/>
      <c r="M186" s="50" t="s">
        <v>45</v>
      </c>
      <c r="N186" s="92" t="s">
        <v>45</v>
      </c>
      <c r="O186" s="551"/>
      <c r="P186" s="177"/>
      <c r="Q186" s="178" t="s">
        <v>47</v>
      </c>
      <c r="R186" s="36"/>
    </row>
    <row r="187" spans="1:18" s="192" customFormat="1" ht="11.25" x14ac:dyDescent="0.2">
      <c r="A187" s="437" t="s">
        <v>459</v>
      </c>
      <c r="B187" s="381" t="s">
        <v>715</v>
      </c>
      <c r="C187" s="186" t="s">
        <v>98</v>
      </c>
      <c r="D187" s="187">
        <v>9.8000000000000007</v>
      </c>
      <c r="E187" s="106"/>
      <c r="F187" s="188"/>
      <c r="G187" s="188"/>
      <c r="H187" s="188"/>
      <c r="I187" s="188"/>
      <c r="J187" s="188"/>
      <c r="K187" s="188"/>
      <c r="L187" s="97">
        <f>IF(L188&gt;0,L189/L188*100,0)</f>
        <v>0</v>
      </c>
      <c r="M187" s="189">
        <f>IF(AND(E187&gt;0,E187&lt;&gt;"0"),L187/E187,0)</f>
        <v>0</v>
      </c>
      <c r="N187" s="51">
        <f>IF(N$1&gt;0,(N$1-M187)/N$1,0)</f>
        <v>1</v>
      </c>
      <c r="O187" s="181" t="s">
        <v>461</v>
      </c>
      <c r="P187" s="190"/>
      <c r="Q187" s="35">
        <v>2</v>
      </c>
      <c r="R187" s="191" t="s">
        <v>98</v>
      </c>
    </row>
    <row r="188" spans="1:18" x14ac:dyDescent="0.25">
      <c r="A188" s="437"/>
      <c r="B188" s="365" t="s">
        <v>716</v>
      </c>
      <c r="C188" s="138" t="s">
        <v>75</v>
      </c>
      <c r="D188" s="85" t="s">
        <v>431</v>
      </c>
      <c r="E188" s="182" t="s">
        <v>431</v>
      </c>
      <c r="F188" s="85" t="s">
        <v>431</v>
      </c>
      <c r="G188" s="85" t="s">
        <v>431</v>
      </c>
      <c r="H188" s="85" t="s">
        <v>431</v>
      </c>
      <c r="I188" s="85" t="s">
        <v>431</v>
      </c>
      <c r="J188" s="85" t="s">
        <v>431</v>
      </c>
      <c r="K188" s="85" t="s">
        <v>431</v>
      </c>
      <c r="L188" s="183" t="str">
        <f>L105</f>
        <v/>
      </c>
      <c r="M188" s="50" t="s">
        <v>45</v>
      </c>
      <c r="N188" s="92" t="s">
        <v>45</v>
      </c>
      <c r="O188" s="42" t="s">
        <v>717</v>
      </c>
      <c r="P188" s="177"/>
      <c r="Q188" s="178" t="s">
        <v>47</v>
      </c>
      <c r="R188" s="36"/>
    </row>
    <row r="189" spans="1:18" x14ac:dyDescent="0.25">
      <c r="A189" s="437"/>
      <c r="B189" s="380" t="s">
        <v>458</v>
      </c>
      <c r="C189" s="138" t="s">
        <v>75</v>
      </c>
      <c r="D189" s="85" t="s">
        <v>431</v>
      </c>
      <c r="E189" s="182" t="s">
        <v>431</v>
      </c>
      <c r="F189" s="85" t="s">
        <v>431</v>
      </c>
      <c r="G189" s="85" t="s">
        <v>431</v>
      </c>
      <c r="H189" s="85" t="s">
        <v>431</v>
      </c>
      <c r="I189" s="85" t="s">
        <v>431</v>
      </c>
      <c r="J189" s="85" t="s">
        <v>431</v>
      </c>
      <c r="K189" s="85" t="s">
        <v>431</v>
      </c>
      <c r="L189" s="185"/>
      <c r="M189" s="50" t="s">
        <v>45</v>
      </c>
      <c r="N189" s="92" t="s">
        <v>45</v>
      </c>
      <c r="O189" s="551"/>
      <c r="P189" s="177"/>
      <c r="Q189" s="178" t="s">
        <v>47</v>
      </c>
      <c r="R189" s="36"/>
    </row>
    <row r="190" spans="1:18" s="199" customFormat="1" ht="22.5" x14ac:dyDescent="0.2">
      <c r="A190" s="437" t="s">
        <v>464</v>
      </c>
      <c r="B190" s="428" t="s">
        <v>718</v>
      </c>
      <c r="C190" s="194" t="s">
        <v>466</v>
      </c>
      <c r="D190" s="195">
        <v>50</v>
      </c>
      <c r="E190" s="86">
        <v>90</v>
      </c>
      <c r="F190" s="196"/>
      <c r="G190" s="196"/>
      <c r="H190" s="196"/>
      <c r="I190" s="196"/>
      <c r="J190" s="196"/>
      <c r="K190" s="196"/>
      <c r="L190" s="88">
        <f>IF(L$191&gt;0,L192/L$191,0)</f>
        <v>167.12</v>
      </c>
      <c r="M190" s="65">
        <f>IF(AND(E190&gt;0,E190&lt;&gt;"0"),L190/E190,0)</f>
        <v>1.856888888888889</v>
      </c>
      <c r="N190" s="197">
        <f>IF(N$1&gt;0,(N$1-M190)/N$1,0)</f>
        <v>-2.7137777777777781</v>
      </c>
      <c r="O190" s="181" t="s">
        <v>467</v>
      </c>
      <c r="P190" s="68" t="s">
        <v>15</v>
      </c>
      <c r="Q190" s="84">
        <v>2</v>
      </c>
      <c r="R190" s="198" t="s">
        <v>98</v>
      </c>
    </row>
    <row r="191" spans="1:18" s="199" customFormat="1" ht="11.25" x14ac:dyDescent="0.2">
      <c r="A191" s="437"/>
      <c r="B191" s="429" t="s">
        <v>719</v>
      </c>
      <c r="C191" s="90" t="s">
        <v>75</v>
      </c>
      <c r="D191" s="195"/>
      <c r="E191" s="91" t="s">
        <v>431</v>
      </c>
      <c r="F191" s="196"/>
      <c r="G191" s="196"/>
      <c r="H191" s="196"/>
      <c r="I191" s="196"/>
      <c r="J191" s="196"/>
      <c r="K191" s="196"/>
      <c r="L191" s="49">
        <v>150</v>
      </c>
      <c r="M191" s="65"/>
      <c r="N191" s="197"/>
      <c r="O191" s="208"/>
      <c r="P191" s="68"/>
      <c r="Q191" s="84"/>
      <c r="R191" s="198"/>
    </row>
    <row r="192" spans="1:18" x14ac:dyDescent="0.25">
      <c r="A192" s="437"/>
      <c r="B192" s="380" t="s">
        <v>469</v>
      </c>
      <c r="C192" s="90" t="s">
        <v>466</v>
      </c>
      <c r="D192" s="47" t="s">
        <v>431</v>
      </c>
      <c r="E192" s="91" t="s">
        <v>431</v>
      </c>
      <c r="F192" s="47" t="s">
        <v>431</v>
      </c>
      <c r="G192" s="47" t="s">
        <v>431</v>
      </c>
      <c r="H192" s="47" t="s">
        <v>431</v>
      </c>
      <c r="I192" s="47" t="s">
        <v>431</v>
      </c>
      <c r="J192" s="47" t="s">
        <v>431</v>
      </c>
      <c r="K192" s="47" t="s">
        <v>431</v>
      </c>
      <c r="L192" s="49">
        <v>25068</v>
      </c>
      <c r="M192" s="50" t="s">
        <v>45</v>
      </c>
      <c r="N192" s="92" t="s">
        <v>45</v>
      </c>
      <c r="O192" s="200"/>
      <c r="P192" s="43"/>
      <c r="Q192" s="35" t="s">
        <v>47</v>
      </c>
      <c r="R192" s="36"/>
    </row>
    <row r="193" spans="1:19" s="199" customFormat="1" ht="11.25" x14ac:dyDescent="0.2">
      <c r="A193" s="437" t="s">
        <v>470</v>
      </c>
      <c r="B193" s="430" t="s">
        <v>720</v>
      </c>
      <c r="C193" s="201" t="s">
        <v>466</v>
      </c>
      <c r="D193" s="202">
        <v>50</v>
      </c>
      <c r="E193" s="203">
        <v>1.4</v>
      </c>
      <c r="F193" s="204"/>
      <c r="G193" s="204"/>
      <c r="H193" s="204"/>
      <c r="I193" s="204"/>
      <c r="J193" s="204"/>
      <c r="K193" s="204"/>
      <c r="L193" s="88">
        <f>IF(L$191&gt;0,L194/L$191,0)</f>
        <v>1.333333333333333</v>
      </c>
      <c r="M193" s="50">
        <f>IF(AND(E193&gt;0,E193&lt;&gt;"0"),L193/E193,0)</f>
        <v>0.95238095238095244</v>
      </c>
      <c r="N193" s="205">
        <f>IF(N$1&gt;0,(N$1-M193)/N$1,0)</f>
        <v>-0.90476190476190488</v>
      </c>
      <c r="O193" s="181" t="s">
        <v>472</v>
      </c>
      <c r="P193" s="43" t="s">
        <v>15</v>
      </c>
      <c r="Q193" s="35">
        <v>2</v>
      </c>
      <c r="R193" s="206" t="s">
        <v>98</v>
      </c>
    </row>
    <row r="194" spans="1:19" ht="10.9" customHeight="1" x14ac:dyDescent="0.25">
      <c r="A194" s="440"/>
      <c r="B194" s="431" t="s">
        <v>473</v>
      </c>
      <c r="C194" s="101" t="s">
        <v>466</v>
      </c>
      <c r="D194" s="54" t="s">
        <v>431</v>
      </c>
      <c r="E194" s="102" t="s">
        <v>431</v>
      </c>
      <c r="F194" s="54" t="s">
        <v>431</v>
      </c>
      <c r="G194" s="54" t="s">
        <v>431</v>
      </c>
      <c r="H194" s="54" t="s">
        <v>431</v>
      </c>
      <c r="I194" s="54" t="s">
        <v>431</v>
      </c>
      <c r="J194" s="54" t="s">
        <v>431</v>
      </c>
      <c r="K194" s="54" t="s">
        <v>431</v>
      </c>
      <c r="L194" s="56">
        <v>200</v>
      </c>
      <c r="M194" s="57" t="s">
        <v>45</v>
      </c>
      <c r="N194" s="103" t="s">
        <v>45</v>
      </c>
      <c r="O194" s="207"/>
      <c r="P194" s="43"/>
      <c r="Q194" s="35" t="s">
        <v>47</v>
      </c>
      <c r="R194" s="36"/>
    </row>
    <row r="195" spans="1:19" s="215" customFormat="1" ht="29.45" customHeight="1" x14ac:dyDescent="0.15">
      <c r="A195" s="444" t="s">
        <v>474</v>
      </c>
      <c r="B195" s="387" t="s">
        <v>721</v>
      </c>
      <c r="C195" s="194" t="s">
        <v>98</v>
      </c>
      <c r="D195" s="209">
        <v>90.285555555555561</v>
      </c>
      <c r="E195" s="86">
        <v>25</v>
      </c>
      <c r="F195" s="210"/>
      <c r="G195" s="210"/>
      <c r="H195" s="210"/>
      <c r="I195" s="210"/>
      <c r="J195" s="210"/>
      <c r="K195" s="210"/>
      <c r="L195" s="211">
        <f>IF(L197&gt;0,L196/L197*100,0)</f>
        <v>20</v>
      </c>
      <c r="M195" s="189">
        <f>IF(AND(E195&gt;0,E195&lt;&gt;"0"),L195/E195,0)</f>
        <v>0.8</v>
      </c>
      <c r="N195" s="197">
        <f>IF(N$1&gt;0,(N$1-M195)/N$1,0)</f>
        <v>-0.60000000000000009</v>
      </c>
      <c r="O195" s="131" t="s">
        <v>476</v>
      </c>
      <c r="P195" s="212" t="s">
        <v>15</v>
      </c>
      <c r="Q195" s="213">
        <v>2</v>
      </c>
      <c r="R195" s="214" t="s">
        <v>98</v>
      </c>
    </row>
    <row r="196" spans="1:19" x14ac:dyDescent="0.25">
      <c r="A196" s="437"/>
      <c r="B196" s="365" t="s">
        <v>477</v>
      </c>
      <c r="C196" s="90" t="s">
        <v>75</v>
      </c>
      <c r="D196" s="47" t="s">
        <v>431</v>
      </c>
      <c r="E196" s="91" t="s">
        <v>431</v>
      </c>
      <c r="F196" s="47" t="s">
        <v>431</v>
      </c>
      <c r="G196" s="47" t="s">
        <v>431</v>
      </c>
      <c r="H196" s="47" t="s">
        <v>431</v>
      </c>
      <c r="I196" s="47" t="s">
        <v>431</v>
      </c>
      <c r="J196" s="47" t="s">
        <v>431</v>
      </c>
      <c r="K196" s="47" t="s">
        <v>431</v>
      </c>
      <c r="L196" s="49">
        <v>1</v>
      </c>
      <c r="M196" s="50" t="s">
        <v>45</v>
      </c>
      <c r="N196" s="92" t="s">
        <v>45</v>
      </c>
      <c r="O196" s="42"/>
      <c r="P196" s="43"/>
      <c r="Q196" s="35" t="s">
        <v>47</v>
      </c>
      <c r="R196" s="36"/>
    </row>
    <row r="197" spans="1:19" ht="10.9" customHeight="1" x14ac:dyDescent="0.25">
      <c r="A197" s="437"/>
      <c r="B197" s="379" t="s">
        <v>479</v>
      </c>
      <c r="C197" s="101" t="s">
        <v>75</v>
      </c>
      <c r="D197" s="54" t="s">
        <v>431</v>
      </c>
      <c r="E197" s="102" t="s">
        <v>431</v>
      </c>
      <c r="F197" s="54" t="s">
        <v>431</v>
      </c>
      <c r="G197" s="54" t="s">
        <v>431</v>
      </c>
      <c r="H197" s="54" t="s">
        <v>431</v>
      </c>
      <c r="I197" s="54" t="s">
        <v>431</v>
      </c>
      <c r="J197" s="54" t="s">
        <v>431</v>
      </c>
      <c r="K197" s="54" t="s">
        <v>431</v>
      </c>
      <c r="L197" s="56">
        <v>5</v>
      </c>
      <c r="M197" s="57" t="s">
        <v>45</v>
      </c>
      <c r="N197" s="103" t="s">
        <v>45</v>
      </c>
      <c r="O197" s="59"/>
      <c r="P197" s="59"/>
      <c r="Q197" s="35" t="s">
        <v>47</v>
      </c>
      <c r="R197" s="36"/>
    </row>
    <row r="198" spans="1:19" s="215" customFormat="1" ht="19.899999999999999" customHeight="1" x14ac:dyDescent="0.15">
      <c r="A198" s="445" t="s">
        <v>480</v>
      </c>
      <c r="B198" s="381" t="s">
        <v>722</v>
      </c>
      <c r="C198" s="186" t="s">
        <v>98</v>
      </c>
      <c r="D198" s="216">
        <v>99.2</v>
      </c>
      <c r="E198" s="106"/>
      <c r="F198" s="217"/>
      <c r="G198" s="217"/>
      <c r="H198" s="217"/>
      <c r="I198" s="217"/>
      <c r="J198" s="217"/>
      <c r="K198" s="217"/>
      <c r="L198" s="211">
        <f>IF(L200&gt;0,L199/L200*100,0)</f>
        <v>20</v>
      </c>
      <c r="M198" s="218">
        <f>IF(AND(E198&gt;0,E198&lt;&gt;"0"),L198/E198,0)</f>
        <v>0</v>
      </c>
      <c r="N198" s="219">
        <f>IF(N$1&gt;0,(N$1-M198)/N$1,0)</f>
        <v>1</v>
      </c>
      <c r="O198" s="131" t="s">
        <v>482</v>
      </c>
      <c r="P198" s="220" t="s">
        <v>15</v>
      </c>
      <c r="Q198" s="221">
        <v>2</v>
      </c>
      <c r="R198" s="214" t="s">
        <v>98</v>
      </c>
      <c r="S198" s="222"/>
    </row>
    <row r="199" spans="1:19" x14ac:dyDescent="0.25">
      <c r="A199" s="437"/>
      <c r="B199" s="432" t="s">
        <v>483</v>
      </c>
      <c r="C199" s="129" t="s">
        <v>75</v>
      </c>
      <c r="D199" s="119" t="s">
        <v>431</v>
      </c>
      <c r="E199" s="130" t="s">
        <v>431</v>
      </c>
      <c r="F199" s="119" t="s">
        <v>431</v>
      </c>
      <c r="G199" s="119" t="s">
        <v>431</v>
      </c>
      <c r="H199" s="119" t="s">
        <v>431</v>
      </c>
      <c r="I199" s="119" t="s">
        <v>431</v>
      </c>
      <c r="J199" s="119" t="s">
        <v>431</v>
      </c>
      <c r="K199" s="119" t="s">
        <v>431</v>
      </c>
      <c r="L199" s="122">
        <v>1</v>
      </c>
      <c r="M199" s="65" t="s">
        <v>45</v>
      </c>
      <c r="N199" s="95" t="s">
        <v>45</v>
      </c>
      <c r="O199" s="551"/>
      <c r="P199" s="68"/>
      <c r="Q199" s="84" t="s">
        <v>47</v>
      </c>
      <c r="R199" s="223"/>
    </row>
    <row r="200" spans="1:19" ht="10.9" customHeight="1" x14ac:dyDescent="0.25">
      <c r="A200" s="440"/>
      <c r="B200" s="379" t="s">
        <v>484</v>
      </c>
      <c r="C200" s="101" t="s">
        <v>75</v>
      </c>
      <c r="D200" s="54" t="s">
        <v>431</v>
      </c>
      <c r="E200" s="102" t="s">
        <v>431</v>
      </c>
      <c r="F200" s="54" t="s">
        <v>431</v>
      </c>
      <c r="G200" s="54" t="s">
        <v>431</v>
      </c>
      <c r="H200" s="54" t="s">
        <v>431</v>
      </c>
      <c r="I200" s="54" t="s">
        <v>431</v>
      </c>
      <c r="J200" s="54" t="s">
        <v>431</v>
      </c>
      <c r="K200" s="54" t="s">
        <v>431</v>
      </c>
      <c r="L200" s="56">
        <v>5</v>
      </c>
      <c r="M200" s="57" t="s">
        <v>45</v>
      </c>
      <c r="N200" s="103" t="s">
        <v>45</v>
      </c>
      <c r="O200" s="59"/>
      <c r="P200" s="59"/>
      <c r="Q200" s="105" t="s">
        <v>47</v>
      </c>
      <c r="R200" s="36"/>
    </row>
    <row r="201" spans="1:19" s="215" customFormat="1" ht="19.899999999999999" customHeight="1" x14ac:dyDescent="0.15">
      <c r="A201" s="444" t="s">
        <v>485</v>
      </c>
      <c r="B201" s="433" t="s">
        <v>723</v>
      </c>
      <c r="C201" s="186" t="s">
        <v>98</v>
      </c>
      <c r="D201" s="216">
        <v>99.2</v>
      </c>
      <c r="E201" s="106"/>
      <c r="F201" s="217"/>
      <c r="G201" s="217"/>
      <c r="H201" s="217"/>
      <c r="I201" s="217"/>
      <c r="J201" s="217"/>
      <c r="K201" s="217"/>
      <c r="L201" s="211">
        <f>IF(L203&gt;0,L202/L203*100,0)</f>
        <v>0</v>
      </c>
      <c r="M201" s="218">
        <f>IF(AND(E201&gt;0,E201&lt;&gt;"0"),L201/E201,0)</f>
        <v>0</v>
      </c>
      <c r="N201" s="219">
        <f>IF(N$1&gt;0,(N$1-M201)/N$1,0)</f>
        <v>1</v>
      </c>
      <c r="O201" s="131" t="s">
        <v>487</v>
      </c>
      <c r="P201" s="220" t="s">
        <v>15</v>
      </c>
      <c r="Q201" s="221">
        <v>2</v>
      </c>
      <c r="R201" s="214" t="s">
        <v>98</v>
      </c>
      <c r="S201" s="222"/>
    </row>
    <row r="202" spans="1:19" x14ac:dyDescent="0.25">
      <c r="A202" s="437"/>
      <c r="B202" s="432" t="s">
        <v>488</v>
      </c>
      <c r="C202" s="129" t="s">
        <v>75</v>
      </c>
      <c r="D202" s="119" t="s">
        <v>431</v>
      </c>
      <c r="E202" s="130" t="s">
        <v>431</v>
      </c>
      <c r="F202" s="119" t="s">
        <v>431</v>
      </c>
      <c r="G202" s="119" t="s">
        <v>431</v>
      </c>
      <c r="H202" s="119" t="s">
        <v>431</v>
      </c>
      <c r="I202" s="119" t="s">
        <v>431</v>
      </c>
      <c r="J202" s="119" t="s">
        <v>431</v>
      </c>
      <c r="K202" s="119" t="s">
        <v>431</v>
      </c>
      <c r="L202" s="122"/>
      <c r="M202" s="65" t="s">
        <v>45</v>
      </c>
      <c r="N202" s="95" t="s">
        <v>45</v>
      </c>
      <c r="O202" s="551"/>
      <c r="P202" s="68"/>
      <c r="Q202" s="84" t="s">
        <v>47</v>
      </c>
      <c r="R202" s="223"/>
    </row>
    <row r="203" spans="1:19" ht="10.9" customHeight="1" x14ac:dyDescent="0.25">
      <c r="A203" s="440"/>
      <c r="B203" s="379" t="s">
        <v>489</v>
      </c>
      <c r="C203" s="101" t="s">
        <v>75</v>
      </c>
      <c r="D203" s="54" t="s">
        <v>431</v>
      </c>
      <c r="E203" s="102" t="s">
        <v>431</v>
      </c>
      <c r="F203" s="54" t="s">
        <v>431</v>
      </c>
      <c r="G203" s="54" t="s">
        <v>431</v>
      </c>
      <c r="H203" s="54" t="s">
        <v>431</v>
      </c>
      <c r="I203" s="54" t="s">
        <v>431</v>
      </c>
      <c r="J203" s="54" t="s">
        <v>431</v>
      </c>
      <c r="K203" s="54" t="s">
        <v>431</v>
      </c>
      <c r="L203" s="56"/>
      <c r="M203" s="57" t="s">
        <v>45</v>
      </c>
      <c r="N203" s="103" t="s">
        <v>45</v>
      </c>
      <c r="O203" s="59"/>
      <c r="P203" s="59"/>
      <c r="Q203" s="105" t="s">
        <v>47</v>
      </c>
      <c r="R203" s="36"/>
    </row>
    <row r="204" spans="1:19" s="215" customFormat="1" ht="19.899999999999999" customHeight="1" x14ac:dyDescent="0.15">
      <c r="A204" s="444" t="s">
        <v>490</v>
      </c>
      <c r="B204" s="433" t="s">
        <v>724</v>
      </c>
      <c r="C204" s="186" t="s">
        <v>98</v>
      </c>
      <c r="D204" s="216">
        <v>99.2</v>
      </c>
      <c r="E204" s="106"/>
      <c r="F204" s="217"/>
      <c r="G204" s="217"/>
      <c r="H204" s="217"/>
      <c r="I204" s="217"/>
      <c r="J204" s="217"/>
      <c r="K204" s="217"/>
      <c r="L204" s="211">
        <f>IF(L206&gt;0,L205/L206*100,0)</f>
        <v>0</v>
      </c>
      <c r="M204" s="218">
        <f>IF(AND(E204&gt;0,E204&lt;&gt;"0"),L204/E204,0)</f>
        <v>0</v>
      </c>
      <c r="N204" s="219">
        <f>IF(N$1&gt;0,(N$1-M204)/N$1,0)</f>
        <v>1</v>
      </c>
      <c r="O204" s="131" t="s">
        <v>492</v>
      </c>
      <c r="P204" s="220" t="s">
        <v>15</v>
      </c>
      <c r="Q204" s="221">
        <v>2</v>
      </c>
      <c r="R204" s="214" t="s">
        <v>98</v>
      </c>
      <c r="S204" s="222"/>
    </row>
    <row r="205" spans="1:19" x14ac:dyDescent="0.25">
      <c r="A205" s="437"/>
      <c r="B205" s="432" t="s">
        <v>493</v>
      </c>
      <c r="C205" s="129" t="s">
        <v>75</v>
      </c>
      <c r="D205" s="119" t="s">
        <v>431</v>
      </c>
      <c r="E205" s="130" t="s">
        <v>431</v>
      </c>
      <c r="F205" s="119" t="s">
        <v>431</v>
      </c>
      <c r="G205" s="119" t="s">
        <v>431</v>
      </c>
      <c r="H205" s="119" t="s">
        <v>431</v>
      </c>
      <c r="I205" s="119" t="s">
        <v>431</v>
      </c>
      <c r="J205" s="119" t="s">
        <v>431</v>
      </c>
      <c r="K205" s="119" t="s">
        <v>431</v>
      </c>
      <c r="L205" s="122"/>
      <c r="M205" s="65" t="s">
        <v>45</v>
      </c>
      <c r="N205" s="95" t="s">
        <v>45</v>
      </c>
      <c r="O205" s="551"/>
      <c r="P205" s="68"/>
      <c r="Q205" s="84" t="s">
        <v>47</v>
      </c>
      <c r="R205" s="223"/>
    </row>
    <row r="206" spans="1:19" ht="10.9" customHeight="1" x14ac:dyDescent="0.25">
      <c r="A206" s="440"/>
      <c r="B206" s="379" t="s">
        <v>494</v>
      </c>
      <c r="C206" s="101" t="s">
        <v>75</v>
      </c>
      <c r="D206" s="54" t="s">
        <v>431</v>
      </c>
      <c r="E206" s="102" t="s">
        <v>431</v>
      </c>
      <c r="F206" s="54" t="s">
        <v>431</v>
      </c>
      <c r="G206" s="54" t="s">
        <v>431</v>
      </c>
      <c r="H206" s="54" t="s">
        <v>431</v>
      </c>
      <c r="I206" s="54" t="s">
        <v>431</v>
      </c>
      <c r="J206" s="54" t="s">
        <v>431</v>
      </c>
      <c r="K206" s="54" t="s">
        <v>431</v>
      </c>
      <c r="L206" s="56"/>
      <c r="M206" s="57" t="s">
        <v>45</v>
      </c>
      <c r="N206" s="103" t="s">
        <v>45</v>
      </c>
      <c r="O206" s="59"/>
      <c r="P206" s="59"/>
      <c r="Q206" s="105" t="s">
        <v>47</v>
      </c>
      <c r="R206" s="36"/>
    </row>
    <row r="207" spans="1:19" s="215" customFormat="1" ht="19.899999999999999" customHeight="1" x14ac:dyDescent="0.15">
      <c r="A207" s="444" t="s">
        <v>495</v>
      </c>
      <c r="B207" s="433" t="s">
        <v>725</v>
      </c>
      <c r="C207" s="186" t="s">
        <v>98</v>
      </c>
      <c r="D207" s="216">
        <v>99.2</v>
      </c>
      <c r="E207" s="106"/>
      <c r="F207" s="217"/>
      <c r="G207" s="217"/>
      <c r="H207" s="217"/>
      <c r="I207" s="217"/>
      <c r="J207" s="217"/>
      <c r="K207" s="217"/>
      <c r="L207" s="211">
        <f>IF(L209&gt;0,L208/L209*100,0)</f>
        <v>25</v>
      </c>
      <c r="M207" s="218">
        <f>IF(AND(E207&gt;0,E207&lt;&gt;"0"),L207/E207,0)</f>
        <v>0</v>
      </c>
      <c r="N207" s="219">
        <f>IF(N$1&gt;0,(N$1-M207)/N$1,0)</f>
        <v>1</v>
      </c>
      <c r="O207" s="131" t="s">
        <v>497</v>
      </c>
      <c r="P207" s="220" t="s">
        <v>15</v>
      </c>
      <c r="Q207" s="221">
        <v>2</v>
      </c>
      <c r="R207" s="214" t="s">
        <v>98</v>
      </c>
      <c r="S207" s="222"/>
    </row>
    <row r="208" spans="1:19" x14ac:dyDescent="0.25">
      <c r="A208" s="437"/>
      <c r="B208" s="432" t="s">
        <v>498</v>
      </c>
      <c r="C208" s="129" t="s">
        <v>75</v>
      </c>
      <c r="D208" s="119" t="s">
        <v>431</v>
      </c>
      <c r="E208" s="130" t="s">
        <v>431</v>
      </c>
      <c r="F208" s="119" t="s">
        <v>431</v>
      </c>
      <c r="G208" s="119" t="s">
        <v>431</v>
      </c>
      <c r="H208" s="119" t="s">
        <v>431</v>
      </c>
      <c r="I208" s="119" t="s">
        <v>431</v>
      </c>
      <c r="J208" s="119" t="s">
        <v>431</v>
      </c>
      <c r="K208" s="119" t="s">
        <v>431</v>
      </c>
      <c r="L208" s="122">
        <v>15</v>
      </c>
      <c r="M208" s="65" t="s">
        <v>45</v>
      </c>
      <c r="N208" s="95" t="s">
        <v>45</v>
      </c>
      <c r="O208" s="551"/>
      <c r="P208" s="68"/>
      <c r="Q208" s="84" t="s">
        <v>47</v>
      </c>
      <c r="R208" s="223"/>
    </row>
    <row r="209" spans="1:18" ht="10.9" customHeight="1" x14ac:dyDescent="0.25">
      <c r="A209" s="440"/>
      <c r="B209" s="434" t="s">
        <v>499</v>
      </c>
      <c r="C209" s="101" t="s">
        <v>75</v>
      </c>
      <c r="D209" s="54" t="s">
        <v>431</v>
      </c>
      <c r="E209" s="102" t="s">
        <v>431</v>
      </c>
      <c r="F209" s="54" t="s">
        <v>431</v>
      </c>
      <c r="G209" s="54" t="s">
        <v>431</v>
      </c>
      <c r="H209" s="54" t="s">
        <v>431</v>
      </c>
      <c r="I209" s="54" t="s">
        <v>431</v>
      </c>
      <c r="J209" s="54" t="s">
        <v>431</v>
      </c>
      <c r="K209" s="54" t="s">
        <v>431</v>
      </c>
      <c r="L209" s="56">
        <v>60</v>
      </c>
      <c r="M209" s="57" t="s">
        <v>45</v>
      </c>
      <c r="N209" s="103" t="s">
        <v>45</v>
      </c>
      <c r="O209" s="59"/>
      <c r="P209" s="59"/>
      <c r="Q209" s="105" t="s">
        <v>47</v>
      </c>
      <c r="R209" s="36"/>
    </row>
    <row r="210" spans="1:18" ht="21.75" customHeight="1" x14ac:dyDescent="0.25">
      <c r="A210" s="439" t="s">
        <v>500</v>
      </c>
      <c r="B210" s="243" t="s">
        <v>726</v>
      </c>
      <c r="C210" s="194" t="s">
        <v>98</v>
      </c>
      <c r="D210" s="119">
        <v>4</v>
      </c>
      <c r="E210" s="120">
        <v>24</v>
      </c>
      <c r="F210" s="121"/>
      <c r="G210" s="121"/>
      <c r="H210" s="121"/>
      <c r="I210" s="121"/>
      <c r="J210" s="121"/>
      <c r="K210" s="121"/>
      <c r="L210" s="88">
        <f>IF(L211&gt;0,L212/L211*100,0)</f>
        <v>25</v>
      </c>
      <c r="M210" s="65">
        <f>IF(AND(E210&gt;0,E210&lt;&gt;"0"),L210/E210,0)</f>
        <v>1.041666666666667</v>
      </c>
      <c r="N210" s="66">
        <f>IF(N$1&gt;0,(N$1-M210)/N$1,0)</f>
        <v>-1.083333333333333</v>
      </c>
      <c r="O210" s="131" t="s">
        <v>502</v>
      </c>
      <c r="P210" s="68"/>
      <c r="Q210" s="84"/>
      <c r="R210" s="36"/>
    </row>
    <row r="211" spans="1:18" ht="20.45" customHeight="1" x14ac:dyDescent="0.25">
      <c r="A211" s="437"/>
      <c r="B211" s="417" t="s">
        <v>503</v>
      </c>
      <c r="C211" s="90" t="s">
        <v>75</v>
      </c>
      <c r="D211" s="47" t="s">
        <v>431</v>
      </c>
      <c r="E211" s="91" t="s">
        <v>431</v>
      </c>
      <c r="F211" s="47" t="s">
        <v>431</v>
      </c>
      <c r="G211" s="47" t="s">
        <v>431</v>
      </c>
      <c r="H211" s="47" t="s">
        <v>431</v>
      </c>
      <c r="I211" s="47" t="s">
        <v>431</v>
      </c>
      <c r="J211" s="47" t="s">
        <v>431</v>
      </c>
      <c r="K211" s="47" t="s">
        <v>431</v>
      </c>
      <c r="L211" s="49">
        <v>100</v>
      </c>
      <c r="M211" s="50" t="s">
        <v>45</v>
      </c>
      <c r="N211" s="92" t="s">
        <v>45</v>
      </c>
      <c r="O211" s="42"/>
      <c r="P211" s="43"/>
      <c r="Q211" s="35" t="s">
        <v>47</v>
      </c>
      <c r="R211" s="36"/>
    </row>
    <row r="212" spans="1:18" ht="31.15" customHeight="1" x14ac:dyDescent="0.25">
      <c r="A212" s="440"/>
      <c r="B212" s="418" t="s">
        <v>504</v>
      </c>
      <c r="C212" s="101" t="s">
        <v>75</v>
      </c>
      <c r="D212" s="54" t="s">
        <v>431</v>
      </c>
      <c r="E212" s="102" t="s">
        <v>431</v>
      </c>
      <c r="F212" s="54" t="s">
        <v>431</v>
      </c>
      <c r="G212" s="54" t="s">
        <v>431</v>
      </c>
      <c r="H212" s="54" t="s">
        <v>431</v>
      </c>
      <c r="I212" s="54" t="s">
        <v>431</v>
      </c>
      <c r="J212" s="54" t="s">
        <v>431</v>
      </c>
      <c r="K212" s="54" t="s">
        <v>431</v>
      </c>
      <c r="L212" s="56">
        <v>25</v>
      </c>
      <c r="M212" s="57" t="s">
        <v>45</v>
      </c>
      <c r="N212" s="103" t="s">
        <v>45</v>
      </c>
      <c r="O212" s="59"/>
      <c r="P212" s="43"/>
      <c r="Q212" s="35" t="s">
        <v>47</v>
      </c>
      <c r="R212" s="36"/>
    </row>
    <row r="213" spans="1:18" ht="10.9" customHeight="1" x14ac:dyDescent="0.25">
      <c r="A213" s="439" t="s">
        <v>505</v>
      </c>
      <c r="B213" s="467" t="s">
        <v>727</v>
      </c>
      <c r="C213" s="487" t="s">
        <v>98</v>
      </c>
      <c r="D213" s="85">
        <v>84.9</v>
      </c>
      <c r="E213" s="86"/>
      <c r="F213" s="87"/>
      <c r="G213" s="87"/>
      <c r="H213" s="87"/>
      <c r="I213" s="87"/>
      <c r="J213" s="87"/>
      <c r="K213" s="87"/>
      <c r="L213" s="88">
        <f>IF(L214&gt;0,L215/L214*100,0)</f>
        <v>0</v>
      </c>
      <c r="M213" s="65">
        <f>IF(AND(E213&gt;0,E213&lt;&gt;"0"),L213/E213,0)</f>
        <v>0</v>
      </c>
      <c r="N213" s="66">
        <f>IF(N$1&gt;0,(N$1-M213)/N$1,0)</f>
        <v>1</v>
      </c>
      <c r="O213" s="485" t="s">
        <v>507</v>
      </c>
      <c r="P213" s="481" t="s">
        <v>42</v>
      </c>
      <c r="Q213" s="84"/>
      <c r="R213" s="36" t="s">
        <v>98</v>
      </c>
    </row>
    <row r="214" spans="1:18" x14ac:dyDescent="0.25">
      <c r="A214" s="437"/>
      <c r="B214" s="478" t="s">
        <v>508</v>
      </c>
      <c r="C214" s="473" t="s">
        <v>75</v>
      </c>
      <c r="D214" s="47" t="s">
        <v>431</v>
      </c>
      <c r="E214" s="91" t="s">
        <v>431</v>
      </c>
      <c r="F214" s="47" t="s">
        <v>431</v>
      </c>
      <c r="G214" s="47" t="s">
        <v>431</v>
      </c>
      <c r="H214" s="47" t="s">
        <v>431</v>
      </c>
      <c r="I214" s="47" t="s">
        <v>431</v>
      </c>
      <c r="J214" s="47" t="s">
        <v>431</v>
      </c>
      <c r="K214" s="47" t="s">
        <v>431</v>
      </c>
      <c r="L214" s="49"/>
      <c r="M214" s="50" t="s">
        <v>45</v>
      </c>
      <c r="N214" s="92" t="s">
        <v>45</v>
      </c>
      <c r="O214" s="464" t="s">
        <v>509</v>
      </c>
      <c r="P214" s="43"/>
      <c r="Q214" s="35" t="s">
        <v>47</v>
      </c>
      <c r="R214" s="36"/>
    </row>
    <row r="215" spans="1:18" ht="10.9" customHeight="1" x14ac:dyDescent="0.25">
      <c r="A215" s="437"/>
      <c r="B215" s="516" t="s">
        <v>510</v>
      </c>
      <c r="C215" s="473" t="s">
        <v>75</v>
      </c>
      <c r="D215" s="47" t="s">
        <v>431</v>
      </c>
      <c r="E215" s="91" t="s">
        <v>431</v>
      </c>
      <c r="F215" s="47" t="s">
        <v>431</v>
      </c>
      <c r="G215" s="47" t="s">
        <v>431</v>
      </c>
      <c r="H215" s="47" t="s">
        <v>431</v>
      </c>
      <c r="I215" s="47" t="s">
        <v>431</v>
      </c>
      <c r="J215" s="47" t="s">
        <v>431</v>
      </c>
      <c r="K215" s="47" t="s">
        <v>431</v>
      </c>
      <c r="L215" s="49"/>
      <c r="M215" s="50" t="s">
        <v>45</v>
      </c>
      <c r="N215" s="92" t="s">
        <v>45</v>
      </c>
      <c r="O215" s="464" t="s">
        <v>511</v>
      </c>
      <c r="P215" s="75"/>
      <c r="Q215" s="105" t="s">
        <v>47</v>
      </c>
      <c r="R215" s="36"/>
    </row>
    <row r="216" spans="1:18" ht="31.15" customHeight="1" x14ac:dyDescent="0.25">
      <c r="A216" s="439" t="s">
        <v>512</v>
      </c>
      <c r="B216" s="320" t="s">
        <v>728</v>
      </c>
      <c r="C216" s="138" t="s">
        <v>98</v>
      </c>
      <c r="D216" s="85">
        <v>85.7</v>
      </c>
      <c r="E216" s="86"/>
      <c r="F216" s="87"/>
      <c r="G216" s="87"/>
      <c r="H216" s="87"/>
      <c r="I216" s="87"/>
      <c r="J216" s="87"/>
      <c r="K216" s="87"/>
      <c r="L216" s="88">
        <f>IF(L217&gt;0,L218/L217*100,0)</f>
        <v>0</v>
      </c>
      <c r="M216" s="65">
        <f>IF(AND(E216&gt;0,E216&lt;&gt;"0"),L216/E216,0)</f>
        <v>0</v>
      </c>
      <c r="N216" s="66">
        <f>IF(N$1&gt;0,(N$1-M216)/N$1,0)</f>
        <v>1</v>
      </c>
      <c r="O216" s="551" t="s">
        <v>514</v>
      </c>
      <c r="P216" s="68" t="s">
        <v>119</v>
      </c>
      <c r="Q216" s="84">
        <v>2</v>
      </c>
      <c r="R216" s="36" t="s">
        <v>98</v>
      </c>
    </row>
    <row r="217" spans="1:18" x14ac:dyDescent="0.25">
      <c r="A217" s="437"/>
      <c r="B217" s="392" t="s">
        <v>515</v>
      </c>
      <c r="C217" s="90" t="s">
        <v>75</v>
      </c>
      <c r="D217" s="96"/>
      <c r="E217" s="193"/>
      <c r="F217" s="96"/>
      <c r="G217" s="96"/>
      <c r="H217" s="96"/>
      <c r="I217" s="96"/>
      <c r="J217" s="96"/>
      <c r="K217" s="96"/>
      <c r="L217" s="49"/>
      <c r="M217" s="50"/>
      <c r="N217" s="51"/>
      <c r="O217" s="42" t="s">
        <v>516</v>
      </c>
      <c r="P217" s="43"/>
      <c r="Q217" s="35" t="s">
        <v>47</v>
      </c>
      <c r="R217" s="36"/>
    </row>
    <row r="218" spans="1:18" ht="21.75" customHeight="1" x14ac:dyDescent="0.25">
      <c r="A218" s="437"/>
      <c r="B218" s="100" t="s">
        <v>517</v>
      </c>
      <c r="C218" s="411" t="s">
        <v>75</v>
      </c>
      <c r="D218" s="47" t="s">
        <v>431</v>
      </c>
      <c r="E218" s="91" t="s">
        <v>431</v>
      </c>
      <c r="F218" s="47" t="s">
        <v>431</v>
      </c>
      <c r="G218" s="47" t="s">
        <v>431</v>
      </c>
      <c r="H218" s="47" t="s">
        <v>431</v>
      </c>
      <c r="I218" s="47" t="s">
        <v>431</v>
      </c>
      <c r="J218" s="47" t="s">
        <v>431</v>
      </c>
      <c r="K218" s="47" t="s">
        <v>431</v>
      </c>
      <c r="L218" s="49"/>
      <c r="M218" s="50" t="s">
        <v>45</v>
      </c>
      <c r="N218" s="92" t="s">
        <v>45</v>
      </c>
      <c r="O218" s="42" t="s">
        <v>518</v>
      </c>
      <c r="P218" s="59"/>
      <c r="Q218" s="105" t="s">
        <v>47</v>
      </c>
      <c r="R218" s="36"/>
    </row>
    <row r="219" spans="1:18" ht="10.9" customHeight="1" x14ac:dyDescent="0.25">
      <c r="A219" s="437" t="s">
        <v>519</v>
      </c>
      <c r="B219" s="320" t="s">
        <v>729</v>
      </c>
      <c r="C219" s="138" t="s">
        <v>98</v>
      </c>
      <c r="D219" s="85" t="s">
        <v>619</v>
      </c>
      <c r="E219" s="86"/>
      <c r="F219" s="87"/>
      <c r="G219" s="87"/>
      <c r="H219" s="87"/>
      <c r="I219" s="87"/>
      <c r="J219" s="87"/>
      <c r="K219" s="87"/>
      <c r="L219" s="88">
        <f>IF(L220&gt;0,L221/L220*100,0)</f>
        <v>0</v>
      </c>
      <c r="M219" s="65">
        <f>IF(AND(E219&gt;0,E219&lt;&gt;"0"),L219/E219,0)</f>
        <v>0</v>
      </c>
      <c r="N219" s="66">
        <f>IF(N$1&gt;0,(N$1-M219)/N$1,0)</f>
        <v>1</v>
      </c>
      <c r="O219" s="551"/>
      <c r="P219" s="177" t="s">
        <v>15</v>
      </c>
      <c r="Q219" s="178">
        <v>2</v>
      </c>
      <c r="R219" s="36" t="s">
        <v>98</v>
      </c>
    </row>
    <row r="220" spans="1:18" x14ac:dyDescent="0.25">
      <c r="A220" s="437"/>
      <c r="B220" s="363" t="s">
        <v>521</v>
      </c>
      <c r="C220" s="90" t="s">
        <v>75</v>
      </c>
      <c r="D220" s="47" t="s">
        <v>431</v>
      </c>
      <c r="E220" s="91" t="s">
        <v>431</v>
      </c>
      <c r="F220" s="47" t="s">
        <v>431</v>
      </c>
      <c r="G220" s="47" t="s">
        <v>431</v>
      </c>
      <c r="H220" s="47" t="s">
        <v>431</v>
      </c>
      <c r="I220" s="47" t="s">
        <v>431</v>
      </c>
      <c r="J220" s="47" t="s">
        <v>431</v>
      </c>
      <c r="K220" s="47" t="s">
        <v>431</v>
      </c>
      <c r="L220" s="49"/>
      <c r="M220" s="50" t="s">
        <v>45</v>
      </c>
      <c r="N220" s="92" t="s">
        <v>45</v>
      </c>
      <c r="O220" s="141"/>
      <c r="P220" s="43"/>
      <c r="Q220" s="35" t="s">
        <v>47</v>
      </c>
      <c r="R220" s="36"/>
    </row>
    <row r="221" spans="1:18" x14ac:dyDescent="0.25">
      <c r="A221" s="437"/>
      <c r="B221" s="361" t="s">
        <v>522</v>
      </c>
      <c r="C221" s="90" t="s">
        <v>75</v>
      </c>
      <c r="D221" s="47" t="s">
        <v>431</v>
      </c>
      <c r="E221" s="91" t="s">
        <v>431</v>
      </c>
      <c r="F221" s="47" t="s">
        <v>431</v>
      </c>
      <c r="G221" s="47" t="s">
        <v>431</v>
      </c>
      <c r="H221" s="47" t="s">
        <v>431</v>
      </c>
      <c r="I221" s="47" t="s">
        <v>431</v>
      </c>
      <c r="J221" s="47" t="s">
        <v>431</v>
      </c>
      <c r="K221" s="47" t="s">
        <v>431</v>
      </c>
      <c r="L221" s="49"/>
      <c r="M221" s="50" t="s">
        <v>45</v>
      </c>
      <c r="N221" s="92" t="s">
        <v>45</v>
      </c>
      <c r="O221" s="42"/>
      <c r="P221" s="43"/>
      <c r="Q221" s="35" t="s">
        <v>47</v>
      </c>
      <c r="R221" s="36"/>
    </row>
    <row r="222" spans="1:18" x14ac:dyDescent="0.25">
      <c r="A222" s="437" t="s">
        <v>523</v>
      </c>
      <c r="B222" s="69" t="s">
        <v>730</v>
      </c>
      <c r="C222" s="52" t="s">
        <v>98</v>
      </c>
      <c r="D222" s="96" t="s">
        <v>619</v>
      </c>
      <c r="E222" s="106"/>
      <c r="F222" s="107"/>
      <c r="G222" s="107"/>
      <c r="H222" s="107"/>
      <c r="I222" s="107"/>
      <c r="J222" s="107"/>
      <c r="K222" s="107"/>
      <c r="L222" s="97">
        <f>IF(L220&gt;0,L223/L220*100,0)</f>
        <v>0</v>
      </c>
      <c r="M222" s="50">
        <f>IF(AND(E222&gt;0,E222&lt;&gt;"0"),L222/E222,0)</f>
        <v>0</v>
      </c>
      <c r="N222" s="51">
        <f>IF(N$1&gt;0,(N$1-M222)/N$1,0)</f>
        <v>1</v>
      </c>
      <c r="O222" s="42"/>
      <c r="P222" s="43" t="s">
        <v>15</v>
      </c>
      <c r="Q222" s="35">
        <v>2</v>
      </c>
      <c r="R222" s="36" t="s">
        <v>98</v>
      </c>
    </row>
    <row r="223" spans="1:18" ht="10.9" customHeight="1" x14ac:dyDescent="0.25">
      <c r="A223" s="437"/>
      <c r="B223" s="139" t="s">
        <v>525</v>
      </c>
      <c r="C223" s="90" t="s">
        <v>75</v>
      </c>
      <c r="D223" s="47" t="s">
        <v>431</v>
      </c>
      <c r="E223" s="91" t="s">
        <v>431</v>
      </c>
      <c r="F223" s="47" t="s">
        <v>431</v>
      </c>
      <c r="G223" s="47" t="s">
        <v>431</v>
      </c>
      <c r="H223" s="47" t="s">
        <v>431</v>
      </c>
      <c r="I223" s="47" t="s">
        <v>431</v>
      </c>
      <c r="J223" s="47" t="s">
        <v>431</v>
      </c>
      <c r="K223" s="47" t="s">
        <v>431</v>
      </c>
      <c r="L223" s="49"/>
      <c r="M223" s="50" t="s">
        <v>45</v>
      </c>
      <c r="N223" s="92" t="s">
        <v>45</v>
      </c>
      <c r="O223" s="42"/>
      <c r="P223" s="59"/>
      <c r="Q223" s="105" t="s">
        <v>47</v>
      </c>
      <c r="R223" s="36"/>
    </row>
    <row r="224" spans="1:18" ht="21" customHeight="1" x14ac:dyDescent="0.25">
      <c r="A224" s="437" t="s">
        <v>526</v>
      </c>
      <c r="B224" s="387" t="s">
        <v>731</v>
      </c>
      <c r="C224" s="194" t="s">
        <v>98</v>
      </c>
      <c r="D224" s="195">
        <v>41.17647058823529</v>
      </c>
      <c r="E224" s="86"/>
      <c r="F224" s="196"/>
      <c r="G224" s="196"/>
      <c r="H224" s="196"/>
      <c r="I224" s="196"/>
      <c r="J224" s="196"/>
      <c r="K224" s="196"/>
      <c r="L224" s="233">
        <f>IF(L225&gt;0,L226/L225*100,0)</f>
        <v>0</v>
      </c>
      <c r="M224" s="65">
        <f>IF(AND(E224&gt;0,E224&lt;&gt;"0"),L224/E224,0)</f>
        <v>0</v>
      </c>
      <c r="N224" s="66">
        <f>IF(N$1&gt;0,(N$1-M224)/N$1,0)</f>
        <v>1</v>
      </c>
      <c r="O224" s="551"/>
      <c r="P224" s="68" t="s">
        <v>15</v>
      </c>
      <c r="Q224" s="84">
        <v>2</v>
      </c>
      <c r="R224" s="36" t="s">
        <v>98</v>
      </c>
    </row>
    <row r="225" spans="1:19" ht="22.5" x14ac:dyDescent="0.25">
      <c r="A225" s="437"/>
      <c r="B225" s="361" t="s">
        <v>528</v>
      </c>
      <c r="C225" s="90" t="s">
        <v>75</v>
      </c>
      <c r="D225" s="47" t="s">
        <v>431</v>
      </c>
      <c r="E225" s="91" t="s">
        <v>431</v>
      </c>
      <c r="F225" s="47" t="s">
        <v>431</v>
      </c>
      <c r="G225" s="47" t="s">
        <v>431</v>
      </c>
      <c r="H225" s="47" t="s">
        <v>431</v>
      </c>
      <c r="I225" s="47" t="s">
        <v>431</v>
      </c>
      <c r="J225" s="47" t="s">
        <v>431</v>
      </c>
      <c r="K225" s="47" t="s">
        <v>431</v>
      </c>
      <c r="L225" s="49"/>
      <c r="M225" s="50" t="s">
        <v>45</v>
      </c>
      <c r="N225" s="92" t="s">
        <v>45</v>
      </c>
      <c r="O225" s="42"/>
      <c r="P225" s="43"/>
      <c r="Q225" s="35" t="s">
        <v>47</v>
      </c>
      <c r="R225" s="36"/>
    </row>
    <row r="226" spans="1:19" x14ac:dyDescent="0.25">
      <c r="A226" s="437"/>
      <c r="B226" s="332" t="s">
        <v>529</v>
      </c>
      <c r="C226" s="90" t="s">
        <v>75</v>
      </c>
      <c r="D226" s="47" t="s">
        <v>431</v>
      </c>
      <c r="E226" s="91" t="s">
        <v>431</v>
      </c>
      <c r="F226" s="47" t="s">
        <v>431</v>
      </c>
      <c r="G226" s="47" t="s">
        <v>431</v>
      </c>
      <c r="H226" s="47" t="s">
        <v>431</v>
      </c>
      <c r="I226" s="47" t="s">
        <v>431</v>
      </c>
      <c r="J226" s="47" t="s">
        <v>431</v>
      </c>
      <c r="K226" s="47" t="s">
        <v>431</v>
      </c>
      <c r="L226" s="49"/>
      <c r="M226" s="50" t="s">
        <v>45</v>
      </c>
      <c r="N226" s="92" t="s">
        <v>45</v>
      </c>
      <c r="O226" s="42"/>
      <c r="P226" s="43"/>
      <c r="Q226" s="35" t="s">
        <v>47</v>
      </c>
      <c r="R226" s="36"/>
    </row>
    <row r="227" spans="1:19" s="230" customFormat="1" ht="15.75" customHeight="1" x14ac:dyDescent="0.2">
      <c r="A227" s="442" t="s">
        <v>530</v>
      </c>
      <c r="B227" s="517" t="s">
        <v>732</v>
      </c>
      <c r="C227" s="496" t="s">
        <v>749</v>
      </c>
      <c r="D227" s="412">
        <v>34</v>
      </c>
      <c r="E227" s="123"/>
      <c r="F227" s="124"/>
      <c r="G227" s="124"/>
      <c r="H227" s="124"/>
      <c r="I227" s="124"/>
      <c r="J227" s="124"/>
      <c r="K227" s="124"/>
      <c r="L227" s="49"/>
      <c r="M227" s="50">
        <f>IF(AND(E227&gt;0,E227&lt;&gt;"0"),L227/E227,0)</f>
        <v>0</v>
      </c>
      <c r="N227" s="51">
        <f t="shared" ref="N227:N234" si="13">IF(N$1&gt;0,(N$1-M227)/N$1,0)</f>
        <v>1</v>
      </c>
      <c r="O227" s="464" t="s">
        <v>532</v>
      </c>
      <c r="P227" s="518" t="s">
        <v>42</v>
      </c>
      <c r="Q227" s="235"/>
      <c r="R227" s="229" t="s">
        <v>533</v>
      </c>
    </row>
    <row r="228" spans="1:19" ht="10.9" customHeight="1" x14ac:dyDescent="0.25">
      <c r="A228" s="437" t="s">
        <v>534</v>
      </c>
      <c r="B228" s="517" t="s">
        <v>733</v>
      </c>
      <c r="C228" s="496" t="s">
        <v>98</v>
      </c>
      <c r="D228" s="96">
        <v>37.299999999999997</v>
      </c>
      <c r="E228" s="106"/>
      <c r="F228" s="107"/>
      <c r="G228" s="107"/>
      <c r="H228" s="107"/>
      <c r="I228" s="107"/>
      <c r="J228" s="107"/>
      <c r="K228" s="107"/>
      <c r="L228" s="97">
        <f>IF(L229&gt;0,L230/L229*100,0)</f>
        <v>0</v>
      </c>
      <c r="M228" s="50">
        <f>IF(AND(E228&gt;0,E228&lt;&gt;"0"),L228/E228,0)</f>
        <v>0</v>
      </c>
      <c r="N228" s="51">
        <f t="shared" si="13"/>
        <v>1</v>
      </c>
      <c r="O228" s="464" t="s">
        <v>536</v>
      </c>
      <c r="P228" s="470" t="s">
        <v>42</v>
      </c>
      <c r="Q228" s="84"/>
      <c r="R228" s="36" t="s">
        <v>98</v>
      </c>
    </row>
    <row r="229" spans="1:19" x14ac:dyDescent="0.25">
      <c r="A229" s="437"/>
      <c r="B229" s="519" t="s">
        <v>537</v>
      </c>
      <c r="C229" s="496" t="s">
        <v>75</v>
      </c>
      <c r="D229" s="47" t="s">
        <v>431</v>
      </c>
      <c r="E229" s="91" t="s">
        <v>431</v>
      </c>
      <c r="F229" s="47" t="s">
        <v>431</v>
      </c>
      <c r="G229" s="47" t="s">
        <v>431</v>
      </c>
      <c r="H229" s="47" t="s">
        <v>431</v>
      </c>
      <c r="I229" s="47" t="s">
        <v>431</v>
      </c>
      <c r="J229" s="47" t="s">
        <v>431</v>
      </c>
      <c r="K229" s="47" t="s">
        <v>431</v>
      </c>
      <c r="L229" s="49"/>
      <c r="M229" s="50" t="s">
        <v>431</v>
      </c>
      <c r="N229" s="51" t="str">
        <f t="shared" si="13"/>
        <v>0</v>
      </c>
      <c r="O229" s="464" t="s">
        <v>538</v>
      </c>
      <c r="P229" s="43"/>
      <c r="Q229" s="35" t="s">
        <v>47</v>
      </c>
      <c r="R229" s="36"/>
    </row>
    <row r="230" spans="1:19" x14ac:dyDescent="0.25">
      <c r="A230" s="437"/>
      <c r="B230" s="516" t="s">
        <v>539</v>
      </c>
      <c r="C230" s="496" t="s">
        <v>75</v>
      </c>
      <c r="D230" s="47" t="s">
        <v>431</v>
      </c>
      <c r="E230" s="91" t="s">
        <v>431</v>
      </c>
      <c r="F230" s="47" t="s">
        <v>431</v>
      </c>
      <c r="G230" s="47" t="s">
        <v>431</v>
      </c>
      <c r="H230" s="47" t="s">
        <v>431</v>
      </c>
      <c r="I230" s="47" t="s">
        <v>431</v>
      </c>
      <c r="J230" s="47" t="s">
        <v>431</v>
      </c>
      <c r="K230" s="47" t="s">
        <v>431</v>
      </c>
      <c r="L230" s="49"/>
      <c r="M230" s="50" t="s">
        <v>431</v>
      </c>
      <c r="N230" s="51" t="str">
        <f t="shared" si="13"/>
        <v>0</v>
      </c>
      <c r="O230" s="464" t="s">
        <v>540</v>
      </c>
      <c r="P230" s="43"/>
      <c r="Q230" s="35" t="s">
        <v>47</v>
      </c>
      <c r="R230" s="36"/>
    </row>
    <row r="231" spans="1:19" ht="19.149999999999999" customHeight="1" x14ac:dyDescent="0.25">
      <c r="A231" s="437" t="s">
        <v>541</v>
      </c>
      <c r="B231" s="69" t="s">
        <v>734</v>
      </c>
      <c r="C231" s="52" t="s">
        <v>26</v>
      </c>
      <c r="D231" s="47" t="s">
        <v>619</v>
      </c>
      <c r="E231" s="123"/>
      <c r="F231" s="124"/>
      <c r="G231" s="124"/>
      <c r="H231" s="124"/>
      <c r="I231" s="124"/>
      <c r="J231" s="124"/>
      <c r="K231" s="124"/>
      <c r="L231" s="49"/>
      <c r="M231" s="50" t="str">
        <f>IF(E231&gt;0,L231/E231,"*")</f>
        <v>*</v>
      </c>
      <c r="N231" s="51" t="str">
        <f t="shared" si="13"/>
        <v>0</v>
      </c>
      <c r="O231" s="42" t="s">
        <v>543</v>
      </c>
      <c r="P231" s="43" t="s">
        <v>544</v>
      </c>
      <c r="Q231" s="35">
        <v>1</v>
      </c>
      <c r="R231" s="36" t="s">
        <v>26</v>
      </c>
    </row>
    <row r="232" spans="1:19" ht="30" customHeight="1" x14ac:dyDescent="0.25">
      <c r="A232" s="437" t="s">
        <v>545</v>
      </c>
      <c r="B232" s="517" t="s">
        <v>735</v>
      </c>
      <c r="C232" s="496" t="s">
        <v>749</v>
      </c>
      <c r="D232" s="47" t="s">
        <v>619</v>
      </c>
      <c r="E232" s="123"/>
      <c r="F232" s="124"/>
      <c r="G232" s="124"/>
      <c r="H232" s="124"/>
      <c r="I232" s="124"/>
      <c r="J232" s="124"/>
      <c r="K232" s="124"/>
      <c r="L232" s="49"/>
      <c r="M232" s="50" t="s">
        <v>431</v>
      </c>
      <c r="N232" s="51" t="str">
        <f t="shared" si="13"/>
        <v>0</v>
      </c>
      <c r="O232" s="464" t="s">
        <v>547</v>
      </c>
      <c r="P232" s="520" t="s">
        <v>42</v>
      </c>
      <c r="Q232" s="35">
        <v>1</v>
      </c>
      <c r="R232" s="36" t="s">
        <v>26</v>
      </c>
      <c r="S232" s="447" t="s">
        <v>548</v>
      </c>
    </row>
    <row r="233" spans="1:19" ht="18" customHeight="1" x14ac:dyDescent="0.25">
      <c r="A233" s="437" t="s">
        <v>549</v>
      </c>
      <c r="B233" s="69" t="s">
        <v>736</v>
      </c>
      <c r="C233" s="52" t="s">
        <v>26</v>
      </c>
      <c r="D233" s="96" t="s">
        <v>619</v>
      </c>
      <c r="E233" s="106"/>
      <c r="F233" s="107"/>
      <c r="G233" s="107"/>
      <c r="H233" s="107"/>
      <c r="I233" s="107"/>
      <c r="J233" s="107"/>
      <c r="K233" s="107"/>
      <c r="L233" s="49"/>
      <c r="M233" s="413" t="str">
        <f>IF(E233&gt;0,L233/E233,"*")</f>
        <v>*</v>
      </c>
      <c r="N233" s="51" t="str">
        <f t="shared" si="13"/>
        <v>0</v>
      </c>
      <c r="O233" s="42" t="s">
        <v>15</v>
      </c>
      <c r="P233" s="59" t="s">
        <v>15</v>
      </c>
      <c r="Q233" s="105">
        <v>1</v>
      </c>
      <c r="R233" s="36" t="s">
        <v>551</v>
      </c>
    </row>
    <row r="234" spans="1:19" ht="19.899999999999999" customHeight="1" x14ac:dyDescent="0.25">
      <c r="A234" s="437" t="s">
        <v>552</v>
      </c>
      <c r="B234" s="69" t="s">
        <v>737</v>
      </c>
      <c r="C234" s="52" t="s">
        <v>98</v>
      </c>
      <c r="D234" s="47">
        <v>0</v>
      </c>
      <c r="E234" s="123"/>
      <c r="F234" s="124"/>
      <c r="G234" s="124"/>
      <c r="H234" s="124"/>
      <c r="I234" s="124"/>
      <c r="J234" s="124"/>
      <c r="K234" s="124"/>
      <c r="L234" s="97">
        <f>IF(L235&gt;0,L236/L235*100,0)</f>
        <v>0</v>
      </c>
      <c r="M234" s="50">
        <f>IF(AND(E234&gt;0,E234&lt;&gt;"0"),L234/E234,0)</f>
        <v>0</v>
      </c>
      <c r="N234" s="51">
        <f t="shared" si="13"/>
        <v>1</v>
      </c>
      <c r="O234" s="414" t="s">
        <v>554</v>
      </c>
      <c r="P234" s="240" t="s">
        <v>455</v>
      </c>
      <c r="Q234" s="84">
        <v>2</v>
      </c>
      <c r="R234" s="36" t="s">
        <v>98</v>
      </c>
    </row>
    <row r="235" spans="1:19" x14ac:dyDescent="0.25">
      <c r="A235" s="437"/>
      <c r="B235" s="139" t="s">
        <v>555</v>
      </c>
      <c r="C235" s="90" t="s">
        <v>75</v>
      </c>
      <c r="D235" s="47" t="s">
        <v>431</v>
      </c>
      <c r="E235" s="91" t="s">
        <v>431</v>
      </c>
      <c r="F235" s="47" t="s">
        <v>431</v>
      </c>
      <c r="G235" s="47" t="s">
        <v>431</v>
      </c>
      <c r="H235" s="47" t="s">
        <v>431</v>
      </c>
      <c r="I235" s="47" t="s">
        <v>431</v>
      </c>
      <c r="J235" s="47" t="s">
        <v>431</v>
      </c>
      <c r="K235" s="47" t="s">
        <v>431</v>
      </c>
      <c r="L235" s="49"/>
      <c r="M235" s="50" t="s">
        <v>45</v>
      </c>
      <c r="N235" s="92" t="s">
        <v>45</v>
      </c>
      <c r="O235" s="241" t="s">
        <v>556</v>
      </c>
      <c r="P235" s="43"/>
      <c r="Q235" s="35" t="s">
        <v>47</v>
      </c>
      <c r="R235" s="36"/>
    </row>
    <row r="236" spans="1:19" x14ac:dyDescent="0.25">
      <c r="A236" s="437"/>
      <c r="B236" s="100" t="s">
        <v>557</v>
      </c>
      <c r="C236" s="90" t="s">
        <v>75</v>
      </c>
      <c r="D236" s="47" t="s">
        <v>431</v>
      </c>
      <c r="E236" s="91" t="s">
        <v>431</v>
      </c>
      <c r="F236" s="47" t="s">
        <v>431</v>
      </c>
      <c r="G236" s="47" t="s">
        <v>431</v>
      </c>
      <c r="H236" s="47" t="s">
        <v>431</v>
      </c>
      <c r="I236" s="47" t="s">
        <v>431</v>
      </c>
      <c r="J236" s="47" t="s">
        <v>431</v>
      </c>
      <c r="K236" s="47" t="s">
        <v>431</v>
      </c>
      <c r="L236" s="49"/>
      <c r="M236" s="50" t="s">
        <v>45</v>
      </c>
      <c r="N236" s="92" t="s">
        <v>45</v>
      </c>
      <c r="O236" s="241" t="s">
        <v>558</v>
      </c>
      <c r="P236" s="43"/>
      <c r="Q236" s="35" t="s">
        <v>47</v>
      </c>
      <c r="R236" s="36"/>
    </row>
    <row r="237" spans="1:19" x14ac:dyDescent="0.25">
      <c r="A237" s="437"/>
      <c r="B237" s="184" t="s">
        <v>559</v>
      </c>
      <c r="C237" s="90" t="s">
        <v>75</v>
      </c>
      <c r="D237" s="47" t="s">
        <v>431</v>
      </c>
      <c r="E237" s="91" t="s">
        <v>431</v>
      </c>
      <c r="F237" s="47" t="s">
        <v>431</v>
      </c>
      <c r="G237" s="47" t="s">
        <v>431</v>
      </c>
      <c r="H237" s="47" t="s">
        <v>431</v>
      </c>
      <c r="I237" s="47" t="s">
        <v>431</v>
      </c>
      <c r="J237" s="47" t="s">
        <v>431</v>
      </c>
      <c r="K237" s="47" t="s">
        <v>431</v>
      </c>
      <c r="L237" s="49"/>
      <c r="M237" s="50" t="s">
        <v>45</v>
      </c>
      <c r="N237" s="92"/>
      <c r="O237" s="241" t="s">
        <v>560</v>
      </c>
      <c r="P237" s="43"/>
      <c r="Q237" s="35" t="s">
        <v>47</v>
      </c>
      <c r="R237" s="36"/>
    </row>
    <row r="238" spans="1:19" ht="20.25" customHeight="1" x14ac:dyDescent="0.25">
      <c r="A238" s="440" t="s">
        <v>561</v>
      </c>
      <c r="B238" s="415" t="s">
        <v>738</v>
      </c>
      <c r="C238" s="152" t="s">
        <v>98</v>
      </c>
      <c r="D238" s="54">
        <v>0</v>
      </c>
      <c r="E238" s="179"/>
      <c r="F238" s="180"/>
      <c r="G238" s="180"/>
      <c r="H238" s="180"/>
      <c r="I238" s="180"/>
      <c r="J238" s="180"/>
      <c r="K238" s="180"/>
      <c r="L238" s="242">
        <f>IF(L235&gt;0,L237/L235*100,0)</f>
        <v>0</v>
      </c>
      <c r="M238" s="57">
        <f>IF(AND(E238&gt;0,E238&lt;&gt;"0"),L238/E238,0)</f>
        <v>0</v>
      </c>
      <c r="N238" s="58">
        <f>IF(N$1&gt;0,(N$1-M238)/N$1,0)</f>
        <v>1</v>
      </c>
      <c r="O238" s="252" t="s">
        <v>563</v>
      </c>
      <c r="P238" s="75" t="s">
        <v>455</v>
      </c>
      <c r="Q238" s="105">
        <v>2</v>
      </c>
      <c r="R238" s="36"/>
    </row>
    <row r="239" spans="1:19" ht="20.25" customHeight="1" x14ac:dyDescent="0.25">
      <c r="A239" s="439" t="s">
        <v>564</v>
      </c>
      <c r="B239" s="467" t="s">
        <v>739</v>
      </c>
      <c r="C239" s="487" t="s">
        <v>98</v>
      </c>
      <c r="D239" s="85">
        <v>100</v>
      </c>
      <c r="E239" s="86"/>
      <c r="F239" s="87"/>
      <c r="G239" s="87"/>
      <c r="H239" s="87"/>
      <c r="I239" s="87"/>
      <c r="J239" s="87"/>
      <c r="K239" s="87"/>
      <c r="L239" s="88">
        <f>IF(L240&gt;0,L241/L240*100,0)</f>
        <v>0</v>
      </c>
      <c r="M239" s="65">
        <f>IF(AND(E239&gt;0,E239&lt;&gt;"0"),L239/E239,0)</f>
        <v>0</v>
      </c>
      <c r="N239" s="66">
        <f>IF(N$1&gt;0,(N$1-M239)/N$1,0)</f>
        <v>1</v>
      </c>
      <c r="O239" s="485" t="s">
        <v>566</v>
      </c>
      <c r="P239" s="470" t="s">
        <v>42</v>
      </c>
      <c r="Q239" s="84"/>
      <c r="R239" s="36" t="s">
        <v>98</v>
      </c>
    </row>
    <row r="240" spans="1:19" x14ac:dyDescent="0.25">
      <c r="A240" s="437"/>
      <c r="B240" s="479" t="s">
        <v>567</v>
      </c>
      <c r="C240" s="473" t="s">
        <v>75</v>
      </c>
      <c r="D240" s="47" t="s">
        <v>431</v>
      </c>
      <c r="E240" s="91" t="s">
        <v>431</v>
      </c>
      <c r="F240" s="47" t="s">
        <v>431</v>
      </c>
      <c r="G240" s="47" t="s">
        <v>431</v>
      </c>
      <c r="H240" s="47" t="s">
        <v>431</v>
      </c>
      <c r="I240" s="47" t="s">
        <v>431</v>
      </c>
      <c r="J240" s="47" t="s">
        <v>431</v>
      </c>
      <c r="K240" s="47" t="s">
        <v>431</v>
      </c>
      <c r="L240" s="49"/>
      <c r="M240" s="50" t="s">
        <v>45</v>
      </c>
      <c r="N240" s="92" t="s">
        <v>45</v>
      </c>
      <c r="O240" s="464" t="s">
        <v>568</v>
      </c>
      <c r="P240" s="43"/>
      <c r="Q240" s="35" t="s">
        <v>47</v>
      </c>
      <c r="R240" s="36"/>
    </row>
    <row r="241" spans="1:27" x14ac:dyDescent="0.25">
      <c r="A241" s="437"/>
      <c r="B241" s="479" t="s">
        <v>569</v>
      </c>
      <c r="C241" s="473" t="s">
        <v>75</v>
      </c>
      <c r="D241" s="47" t="s">
        <v>431</v>
      </c>
      <c r="E241" s="91" t="s">
        <v>431</v>
      </c>
      <c r="F241" s="47" t="s">
        <v>431</v>
      </c>
      <c r="G241" s="47" t="s">
        <v>431</v>
      </c>
      <c r="H241" s="47" t="s">
        <v>431</v>
      </c>
      <c r="I241" s="47" t="s">
        <v>431</v>
      </c>
      <c r="J241" s="47" t="s">
        <v>431</v>
      </c>
      <c r="K241" s="47" t="s">
        <v>431</v>
      </c>
      <c r="L241" s="49"/>
      <c r="M241" s="50" t="s">
        <v>45</v>
      </c>
      <c r="N241" s="92" t="s">
        <v>45</v>
      </c>
      <c r="O241" s="464" t="s">
        <v>570</v>
      </c>
      <c r="P241" s="43"/>
      <c r="Q241" s="35" t="s">
        <v>47</v>
      </c>
      <c r="R241" s="36"/>
    </row>
    <row r="242" spans="1:27" ht="21" x14ac:dyDescent="0.25">
      <c r="A242" s="437" t="s">
        <v>571</v>
      </c>
      <c r="B242" s="393" t="s">
        <v>740</v>
      </c>
      <c r="C242" s="52" t="s">
        <v>98</v>
      </c>
      <c r="D242" s="96">
        <v>100</v>
      </c>
      <c r="E242" s="106"/>
      <c r="F242" s="107"/>
      <c r="G242" s="107"/>
      <c r="H242" s="107"/>
      <c r="I242" s="107"/>
      <c r="J242" s="107"/>
      <c r="K242" s="107"/>
      <c r="L242" s="97">
        <f>IF(L243&gt;0,L244/L243*100,0)</f>
        <v>0</v>
      </c>
      <c r="M242" s="50">
        <f>IF(AND(E242&gt;0,E242&lt;&gt;"0"),L242/E242,0)</f>
        <v>0</v>
      </c>
      <c r="N242" s="51">
        <f>IF(N$1&gt;0,(N$1-M242)/N$1,0)</f>
        <v>1</v>
      </c>
      <c r="O242" s="782" t="s">
        <v>573</v>
      </c>
      <c r="P242" s="43" t="s">
        <v>574</v>
      </c>
      <c r="Q242" s="35">
        <v>2</v>
      </c>
      <c r="R242" s="36" t="s">
        <v>98</v>
      </c>
    </row>
    <row r="243" spans="1:27" x14ac:dyDescent="0.25">
      <c r="A243" s="437"/>
      <c r="B243" s="365" t="s">
        <v>575</v>
      </c>
      <c r="C243" s="90" t="s">
        <v>75</v>
      </c>
      <c r="D243" s="47" t="s">
        <v>431</v>
      </c>
      <c r="E243" s="91" t="s">
        <v>431</v>
      </c>
      <c r="F243" s="47" t="s">
        <v>431</v>
      </c>
      <c r="G243" s="47" t="s">
        <v>431</v>
      </c>
      <c r="H243" s="47" t="s">
        <v>431</v>
      </c>
      <c r="I243" s="47" t="s">
        <v>431</v>
      </c>
      <c r="J243" s="47" t="s">
        <v>431</v>
      </c>
      <c r="K243" s="47" t="s">
        <v>431</v>
      </c>
      <c r="L243" s="49"/>
      <c r="M243" s="50" t="s">
        <v>45</v>
      </c>
      <c r="N243" s="92" t="s">
        <v>45</v>
      </c>
      <c r="O243" s="783"/>
      <c r="P243" s="43"/>
      <c r="Q243" s="35" t="s">
        <v>47</v>
      </c>
      <c r="R243" s="36"/>
    </row>
    <row r="244" spans="1:27" ht="20.45" customHeight="1" x14ac:dyDescent="0.25">
      <c r="A244" s="437"/>
      <c r="B244" s="365" t="s">
        <v>576</v>
      </c>
      <c r="C244" s="90" t="s">
        <v>75</v>
      </c>
      <c r="D244" s="47" t="s">
        <v>431</v>
      </c>
      <c r="E244" s="91" t="s">
        <v>431</v>
      </c>
      <c r="F244" s="47" t="s">
        <v>431</v>
      </c>
      <c r="G244" s="47" t="s">
        <v>431</v>
      </c>
      <c r="H244" s="47" t="s">
        <v>431</v>
      </c>
      <c r="I244" s="47" t="s">
        <v>431</v>
      </c>
      <c r="J244" s="47" t="s">
        <v>431</v>
      </c>
      <c r="K244" s="47" t="s">
        <v>431</v>
      </c>
      <c r="L244" s="49"/>
      <c r="M244" s="50" t="s">
        <v>45</v>
      </c>
      <c r="N244" s="92" t="s">
        <v>45</v>
      </c>
      <c r="O244" s="784"/>
      <c r="P244" s="43"/>
      <c r="Q244" s="35" t="s">
        <v>47</v>
      </c>
      <c r="R244" s="36"/>
    </row>
    <row r="245" spans="1:27" x14ac:dyDescent="0.25">
      <c r="A245" s="437" t="s">
        <v>577</v>
      </c>
      <c r="B245" s="321" t="s">
        <v>741</v>
      </c>
      <c r="C245" s="52" t="s">
        <v>98</v>
      </c>
      <c r="D245" s="96">
        <v>100</v>
      </c>
      <c r="E245" s="106"/>
      <c r="F245" s="107"/>
      <c r="G245" s="107"/>
      <c r="H245" s="107"/>
      <c r="I245" s="107"/>
      <c r="J245" s="107"/>
      <c r="K245" s="107"/>
      <c r="L245" s="97">
        <f>IF(L246&gt;0,L247/L246*100,0)</f>
        <v>0</v>
      </c>
      <c r="M245" s="50">
        <f>IF(AND(E245&gt;0,E245&lt;&gt;"0"),L245/E245,0)</f>
        <v>0</v>
      </c>
      <c r="N245" s="51">
        <f>IF(N$1&gt;0,(N$1-M245)/N$1,0)</f>
        <v>1</v>
      </c>
      <c r="O245" s="226"/>
      <c r="P245" s="43" t="s">
        <v>15</v>
      </c>
      <c r="Q245" s="35">
        <v>2</v>
      </c>
      <c r="R245" s="36" t="s">
        <v>98</v>
      </c>
    </row>
    <row r="246" spans="1:27" x14ac:dyDescent="0.25">
      <c r="A246" s="437"/>
      <c r="B246" s="365" t="s">
        <v>579</v>
      </c>
      <c r="C246" s="90" t="s">
        <v>75</v>
      </c>
      <c r="D246" s="47" t="s">
        <v>431</v>
      </c>
      <c r="E246" s="91" t="s">
        <v>431</v>
      </c>
      <c r="F246" s="47" t="s">
        <v>431</v>
      </c>
      <c r="G246" s="47" t="s">
        <v>431</v>
      </c>
      <c r="H246" s="47" t="s">
        <v>431</v>
      </c>
      <c r="I246" s="47" t="s">
        <v>431</v>
      </c>
      <c r="J246" s="47" t="s">
        <v>431</v>
      </c>
      <c r="K246" s="47" t="s">
        <v>431</v>
      </c>
      <c r="L246" s="49"/>
      <c r="M246" s="50" t="s">
        <v>45</v>
      </c>
      <c r="N246" s="92" t="s">
        <v>45</v>
      </c>
      <c r="O246" s="42"/>
      <c r="P246" s="43"/>
      <c r="Q246" s="35" t="s">
        <v>47</v>
      </c>
      <c r="R246" s="36"/>
    </row>
    <row r="247" spans="1:27" ht="10.9" customHeight="1" x14ac:dyDescent="0.25">
      <c r="A247" s="437"/>
      <c r="B247" s="379" t="s">
        <v>580</v>
      </c>
      <c r="C247" s="101" t="s">
        <v>75</v>
      </c>
      <c r="D247" s="54" t="s">
        <v>431</v>
      </c>
      <c r="E247" s="102" t="s">
        <v>431</v>
      </c>
      <c r="F247" s="54" t="s">
        <v>431</v>
      </c>
      <c r="G247" s="54" t="s">
        <v>431</v>
      </c>
      <c r="H247" s="54" t="s">
        <v>431</v>
      </c>
      <c r="I247" s="54" t="s">
        <v>431</v>
      </c>
      <c r="J247" s="54" t="s">
        <v>431</v>
      </c>
      <c r="K247" s="54" t="s">
        <v>431</v>
      </c>
      <c r="L247" s="56"/>
      <c r="M247" s="57" t="s">
        <v>45</v>
      </c>
      <c r="N247" s="103" t="s">
        <v>45</v>
      </c>
      <c r="O247" s="59"/>
      <c r="P247" s="59"/>
      <c r="Q247" s="105" t="s">
        <v>47</v>
      </c>
      <c r="R247" s="36"/>
    </row>
    <row r="248" spans="1:27" ht="18.75" customHeight="1" x14ac:dyDescent="0.25">
      <c r="A248" s="437" t="s">
        <v>581</v>
      </c>
      <c r="B248" s="321" t="s">
        <v>742</v>
      </c>
      <c r="C248" s="244" t="s">
        <v>98</v>
      </c>
      <c r="D248" s="96">
        <v>72</v>
      </c>
      <c r="E248" s="106">
        <v>15</v>
      </c>
      <c r="F248" s="107"/>
      <c r="G248" s="107"/>
      <c r="H248" s="107"/>
      <c r="I248" s="107"/>
      <c r="J248" s="107"/>
      <c r="K248" s="107"/>
      <c r="L248" s="97">
        <f>IF(L249&gt;0,L250/L249*100,0)</f>
        <v>0</v>
      </c>
      <c r="M248" s="50">
        <f>IF(AND(E248&gt;0,E248&lt;&gt;"0"),L248/E248,0)</f>
        <v>0</v>
      </c>
      <c r="N248" s="51">
        <f>IF(N$1&gt;0,(N$1-M248)/N$1,0)</f>
        <v>1</v>
      </c>
      <c r="O248" s="125" t="s">
        <v>583</v>
      </c>
      <c r="P248" s="43" t="s">
        <v>15</v>
      </c>
      <c r="Q248" s="35">
        <v>2</v>
      </c>
      <c r="R248" s="36" t="s">
        <v>98</v>
      </c>
    </row>
    <row r="249" spans="1:27" x14ac:dyDescent="0.25">
      <c r="A249" s="437"/>
      <c r="B249" s="361" t="s">
        <v>584</v>
      </c>
      <c r="C249" s="90" t="s">
        <v>75</v>
      </c>
      <c r="D249" s="47" t="s">
        <v>431</v>
      </c>
      <c r="E249" s="91" t="s">
        <v>431</v>
      </c>
      <c r="F249" s="47" t="s">
        <v>431</v>
      </c>
      <c r="G249" s="47" t="s">
        <v>431</v>
      </c>
      <c r="H249" s="47" t="s">
        <v>431</v>
      </c>
      <c r="I249" s="47" t="s">
        <v>431</v>
      </c>
      <c r="J249" s="47" t="s">
        <v>431</v>
      </c>
      <c r="K249" s="47" t="s">
        <v>431</v>
      </c>
      <c r="L249" s="49"/>
      <c r="M249" s="50" t="s">
        <v>45</v>
      </c>
      <c r="N249" s="92" t="s">
        <v>45</v>
      </c>
      <c r="O249" s="42"/>
      <c r="P249" s="43"/>
      <c r="Q249" s="35" t="s">
        <v>47</v>
      </c>
      <c r="R249" s="36"/>
    </row>
    <row r="250" spans="1:27" x14ac:dyDescent="0.25">
      <c r="A250" s="437"/>
      <c r="B250" s="365" t="s">
        <v>585</v>
      </c>
      <c r="C250" s="90" t="s">
        <v>75</v>
      </c>
      <c r="D250" s="47" t="s">
        <v>431</v>
      </c>
      <c r="E250" s="91" t="s">
        <v>431</v>
      </c>
      <c r="F250" s="47" t="s">
        <v>431</v>
      </c>
      <c r="G250" s="47" t="s">
        <v>431</v>
      </c>
      <c r="H250" s="47" t="s">
        <v>431</v>
      </c>
      <c r="I250" s="47" t="s">
        <v>431</v>
      </c>
      <c r="J250" s="47" t="s">
        <v>431</v>
      </c>
      <c r="K250" s="47" t="s">
        <v>431</v>
      </c>
      <c r="L250" s="49"/>
      <c r="M250" s="50" t="s">
        <v>45</v>
      </c>
      <c r="N250" s="92" t="s">
        <v>45</v>
      </c>
      <c r="O250" s="42"/>
      <c r="P250" s="43"/>
      <c r="Q250" s="35" t="s">
        <v>47</v>
      </c>
      <c r="R250" s="36"/>
    </row>
    <row r="251" spans="1:27" ht="19.149999999999999" customHeight="1" x14ac:dyDescent="0.25">
      <c r="A251" s="437" t="s">
        <v>586</v>
      </c>
      <c r="B251" s="321" t="s">
        <v>743</v>
      </c>
      <c r="C251" s="244" t="s">
        <v>98</v>
      </c>
      <c r="D251" s="96">
        <v>9</v>
      </c>
      <c r="E251" s="106"/>
      <c r="F251" s="107"/>
      <c r="G251" s="107"/>
      <c r="H251" s="107"/>
      <c r="I251" s="107"/>
      <c r="J251" s="107"/>
      <c r="K251" s="107"/>
      <c r="L251" s="245">
        <f>IF(L252&gt;0,L253/L252*100,0)</f>
        <v>0</v>
      </c>
      <c r="M251" s="50">
        <f>IF(AND(E251&gt;0,E251&lt;&gt;"0"),L251/E251,0)</f>
        <v>0</v>
      </c>
      <c r="N251" s="51">
        <f>IF(N$1&gt;0,(N$1-M251)/N$1,0)</f>
        <v>1</v>
      </c>
      <c r="O251" s="125" t="s">
        <v>588</v>
      </c>
      <c r="P251" s="43" t="s">
        <v>15</v>
      </c>
      <c r="Q251" s="35">
        <v>2</v>
      </c>
      <c r="R251" s="36" t="s">
        <v>98</v>
      </c>
    </row>
    <row r="252" spans="1:27" ht="19.899999999999999" customHeight="1" x14ac:dyDescent="0.25">
      <c r="A252" s="437"/>
      <c r="B252" s="361" t="s">
        <v>589</v>
      </c>
      <c r="C252" s="90" t="s">
        <v>75</v>
      </c>
      <c r="D252" s="47" t="s">
        <v>431</v>
      </c>
      <c r="E252" s="91" t="s">
        <v>431</v>
      </c>
      <c r="F252" s="47" t="s">
        <v>431</v>
      </c>
      <c r="G252" s="47" t="s">
        <v>431</v>
      </c>
      <c r="H252" s="47" t="s">
        <v>431</v>
      </c>
      <c r="I252" s="47" t="s">
        <v>431</v>
      </c>
      <c r="J252" s="47" t="s">
        <v>431</v>
      </c>
      <c r="K252" s="47" t="s">
        <v>431</v>
      </c>
      <c r="L252" s="49"/>
      <c r="M252" s="50" t="s">
        <v>45</v>
      </c>
      <c r="N252" s="92" t="s">
        <v>45</v>
      </c>
      <c r="O252" s="42"/>
      <c r="P252" s="43"/>
      <c r="Q252" s="35" t="s">
        <v>47</v>
      </c>
      <c r="R252" s="36"/>
    </row>
    <row r="253" spans="1:27" ht="10.9" customHeight="1" x14ac:dyDescent="0.25">
      <c r="A253" s="440"/>
      <c r="B253" s="379" t="s">
        <v>590</v>
      </c>
      <c r="C253" s="101" t="s">
        <v>75</v>
      </c>
      <c r="D253" s="54" t="s">
        <v>431</v>
      </c>
      <c r="E253" s="102" t="s">
        <v>431</v>
      </c>
      <c r="F253" s="54" t="s">
        <v>431</v>
      </c>
      <c r="G253" s="54" t="s">
        <v>431</v>
      </c>
      <c r="H253" s="54" t="s">
        <v>431</v>
      </c>
      <c r="I253" s="54" t="s">
        <v>431</v>
      </c>
      <c r="J253" s="54" t="s">
        <v>431</v>
      </c>
      <c r="K253" s="54" t="s">
        <v>431</v>
      </c>
      <c r="L253" s="56"/>
      <c r="M253" s="57" t="s">
        <v>45</v>
      </c>
      <c r="N253" s="103" t="s">
        <v>45</v>
      </c>
      <c r="O253" s="59"/>
      <c r="P253" s="75"/>
      <c r="Q253" s="105" t="s">
        <v>47</v>
      </c>
      <c r="R253" s="36"/>
    </row>
    <row r="254" spans="1:27" ht="24" customHeight="1" x14ac:dyDescent="0.25">
      <c r="A254" s="437" t="s">
        <v>591</v>
      </c>
      <c r="B254" s="320" t="s">
        <v>744</v>
      </c>
      <c r="C254" s="251" t="s">
        <v>407</v>
      </c>
      <c r="D254" s="85">
        <v>9</v>
      </c>
      <c r="E254" s="86"/>
      <c r="F254" s="87"/>
      <c r="G254" s="87"/>
      <c r="H254" s="87"/>
      <c r="I254" s="87"/>
      <c r="J254" s="87"/>
      <c r="K254" s="87"/>
      <c r="L254" s="49">
        <v>1</v>
      </c>
      <c r="M254" s="65">
        <f>IF(AND(E254&gt;0,E254&lt;&gt;"0"),L254/E254,0)</f>
        <v>0</v>
      </c>
      <c r="N254" s="66">
        <f>IF(N$1&gt;0,(N$1-M254)/N$1,0)</f>
        <v>1</v>
      </c>
      <c r="O254" s="131" t="s">
        <v>593</v>
      </c>
      <c r="P254" s="43" t="s">
        <v>15</v>
      </c>
      <c r="Q254" s="35">
        <v>2</v>
      </c>
      <c r="R254" s="36" t="s">
        <v>98</v>
      </c>
    </row>
    <row r="255" spans="1:27" ht="24" customHeight="1" x14ac:dyDescent="0.25">
      <c r="A255" s="440" t="s">
        <v>594</v>
      </c>
      <c r="B255" s="322" t="s">
        <v>745</v>
      </c>
      <c r="C255" s="315" t="s">
        <v>407</v>
      </c>
      <c r="D255" s="153">
        <v>9</v>
      </c>
      <c r="E255" s="316"/>
      <c r="F255" s="238"/>
      <c r="G255" s="238"/>
      <c r="H255" s="238"/>
      <c r="I255" s="238"/>
      <c r="J255" s="238"/>
      <c r="K255" s="238"/>
      <c r="L255" s="56">
        <v>1</v>
      </c>
      <c r="M255" s="57">
        <f>IF(AND(E255&gt;0,E255&lt;&gt;"0"),L255/E255,0)</f>
        <v>0</v>
      </c>
      <c r="N255" s="58">
        <f>IF(N$1&gt;0,(N$1-M255)/N$1,0)</f>
        <v>1</v>
      </c>
      <c r="O255" s="317" t="s">
        <v>593</v>
      </c>
      <c r="P255" s="43" t="s">
        <v>15</v>
      </c>
      <c r="Q255" s="35">
        <v>2</v>
      </c>
      <c r="R255" s="36" t="s">
        <v>98</v>
      </c>
    </row>
    <row r="256" spans="1:27" s="25" customFormat="1" ht="11.25" customHeight="1" x14ac:dyDescent="0.2">
      <c r="A256" s="436"/>
      <c r="B256" s="11"/>
      <c r="C256" s="18"/>
      <c r="D256" s="11"/>
      <c r="E256" s="19"/>
      <c r="F256" s="11"/>
      <c r="G256" s="11"/>
      <c r="H256" s="11"/>
      <c r="I256" s="11"/>
      <c r="J256" s="11"/>
      <c r="K256" s="11"/>
      <c r="L256" s="11"/>
      <c r="M256" s="6"/>
      <c r="N256" s="14"/>
      <c r="O256" s="15"/>
      <c r="P256" s="15"/>
      <c r="Q256" s="257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s="25" customFormat="1" ht="11.25" x14ac:dyDescent="0.2">
      <c r="A257" s="436"/>
      <c r="B257" s="11" t="s">
        <v>596</v>
      </c>
      <c r="C257" s="18"/>
      <c r="D257" s="11"/>
      <c r="E257" s="19"/>
      <c r="F257" s="11"/>
      <c r="G257" s="11"/>
      <c r="H257" s="11"/>
      <c r="I257" s="11"/>
      <c r="J257" s="11"/>
      <c r="K257" s="11"/>
      <c r="L257" s="258"/>
      <c r="M257" s="6"/>
      <c r="N257" s="14"/>
      <c r="O257" s="15"/>
      <c r="P257" s="15"/>
      <c r="Q257" s="257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s="25" customFormat="1" ht="11.25" x14ac:dyDescent="0.2">
      <c r="A258" s="436"/>
      <c r="B258" s="11" t="s">
        <v>597</v>
      </c>
      <c r="C258" s="18"/>
      <c r="D258" s="11"/>
      <c r="E258" s="19"/>
      <c r="F258" s="11"/>
      <c r="G258" s="11"/>
      <c r="H258" s="11"/>
      <c r="I258" s="11"/>
      <c r="J258" s="11"/>
      <c r="K258" s="11"/>
      <c r="L258" s="258"/>
      <c r="M258" s="6"/>
      <c r="N258" s="14"/>
      <c r="O258" s="15"/>
      <c r="P258" s="15"/>
      <c r="Q258" s="257"/>
      <c r="S258" s="11"/>
      <c r="T258" s="11"/>
      <c r="U258" s="11"/>
      <c r="V258" s="11"/>
      <c r="W258" s="11"/>
      <c r="X258" s="11"/>
      <c r="Y258" s="11"/>
      <c r="Z258" s="11"/>
      <c r="AA258" s="11"/>
    </row>
    <row r="264" spans="1:27" s="25" customFormat="1" ht="11.25" x14ac:dyDescent="0.2">
      <c r="A264" s="436"/>
      <c r="B264" s="11"/>
      <c r="C264" s="18"/>
      <c r="D264" s="11"/>
      <c r="E264" s="19"/>
      <c r="F264" s="11"/>
      <c r="G264" s="11"/>
      <c r="H264" s="11"/>
      <c r="I264" s="11"/>
      <c r="J264" s="11"/>
      <c r="K264" s="11"/>
      <c r="L264" s="259"/>
      <c r="M264" s="6"/>
      <c r="N264" s="14"/>
      <c r="O264" s="15"/>
      <c r="P264" s="15"/>
      <c r="Q264" s="257"/>
      <c r="S264" s="11"/>
      <c r="T264" s="11"/>
      <c r="U264" s="11"/>
      <c r="V264" s="11"/>
      <c r="W264" s="11"/>
      <c r="X264" s="11"/>
      <c r="Y264" s="11"/>
      <c r="Z264" s="11"/>
      <c r="AA264" s="11"/>
    </row>
  </sheetData>
  <sheetProtection formatCells="0" formatColumns="0" formatRows="0" insertColumns="0" insertRows="0" insertHyperlinks="0" deleteColumns="0" deleteRows="0" sort="0" autoFilter="0" pivotTables="0"/>
  <autoFilter ref="A5:AA255"/>
  <mergeCells count="2">
    <mergeCell ref="O125:O126"/>
    <mergeCell ref="O242:O244"/>
  </mergeCells>
  <pageMargins left="0.19685039370078741" right="0" top="0.19685039370078741" bottom="0.19685039370078741" header="0.51181102362204722" footer="0.51181102362204722"/>
  <pageSetup paperSize="9" scale="81" fitToWidth="0" fitToHeight="6" orientation="landscape" r:id="rId1"/>
  <rowBreaks count="2" manualBreakCount="2">
    <brk id="70" man="1"/>
    <brk id="16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7"/>
  <sheetViews>
    <sheetView view="pageBreakPreview" zoomScaleNormal="80" workbookViewId="0">
      <pane ySplit="9" topLeftCell="A10" activePane="bottomLeft" state="frozen"/>
      <selection pane="bottomLeft" activeCell="A10" sqref="A10"/>
    </sheetView>
  </sheetViews>
  <sheetFormatPr defaultRowHeight="15" x14ac:dyDescent="0.25"/>
  <cols>
    <col min="1" max="1" width="4.140625" customWidth="1"/>
    <col min="2" max="2" width="60" customWidth="1"/>
    <col min="3" max="3" width="14.28515625" customWidth="1"/>
    <col min="4" max="4" width="11" customWidth="1"/>
    <col min="5" max="5" width="10" customWidth="1"/>
  </cols>
  <sheetData>
    <row r="1" spans="1:5" ht="15.6" customHeight="1" x14ac:dyDescent="0.25">
      <c r="A1" s="260" t="s">
        <v>751</v>
      </c>
      <c r="B1" s="260"/>
      <c r="C1" s="261"/>
      <c r="D1" s="261"/>
      <c r="E1" s="261"/>
    </row>
    <row r="2" spans="1:5" ht="16.5" customHeight="1" x14ac:dyDescent="0.25">
      <c r="A2" s="263"/>
      <c r="B2" s="785" t="s">
        <v>752</v>
      </c>
      <c r="C2" s="785"/>
      <c r="D2" s="785"/>
      <c r="E2" s="785"/>
    </row>
    <row r="3" spans="1:5" x14ac:dyDescent="0.25">
      <c r="A3" s="262"/>
      <c r="B3" s="264" t="s">
        <v>8</v>
      </c>
      <c r="C3" s="265" t="s">
        <v>75</v>
      </c>
      <c r="D3" s="265"/>
      <c r="E3" s="265"/>
    </row>
    <row r="4" spans="1:5" ht="7.5" customHeight="1" x14ac:dyDescent="0.25">
      <c r="A4" s="262"/>
      <c r="B4" s="262"/>
      <c r="C4" s="266"/>
      <c r="D4" s="266"/>
      <c r="E4" s="266"/>
    </row>
    <row r="5" spans="1:5" ht="15" customHeight="1" x14ac:dyDescent="0.25">
      <c r="A5" s="786"/>
      <c r="B5" s="786"/>
      <c r="C5" s="788" t="s">
        <v>753</v>
      </c>
      <c r="D5" s="789"/>
      <c r="E5" s="789"/>
    </row>
    <row r="6" spans="1:5" s="264" customFormat="1" ht="44.25" customHeight="1" x14ac:dyDescent="0.15">
      <c r="A6" s="787"/>
      <c r="B6" s="787"/>
      <c r="C6" s="267" t="s">
        <v>754</v>
      </c>
      <c r="D6" s="267" t="s">
        <v>755</v>
      </c>
      <c r="E6" s="267" t="s">
        <v>756</v>
      </c>
    </row>
    <row r="7" spans="1:5" s="271" customFormat="1" ht="9" customHeight="1" x14ac:dyDescent="0.15">
      <c r="A7" s="269">
        <v>1</v>
      </c>
      <c r="B7" s="269">
        <v>2</v>
      </c>
      <c r="C7" s="270">
        <v>3</v>
      </c>
      <c r="D7" s="270">
        <v>4</v>
      </c>
      <c r="E7" s="270">
        <v>5</v>
      </c>
    </row>
    <row r="8" spans="1:5" s="274" customFormat="1" ht="11.45" customHeight="1" x14ac:dyDescent="0.15">
      <c r="A8" s="268"/>
      <c r="B8" s="272" t="s">
        <v>757</v>
      </c>
      <c r="C8" s="273">
        <v>1050295</v>
      </c>
      <c r="D8" s="273">
        <v>877278</v>
      </c>
      <c r="E8" s="273">
        <v>173017</v>
      </c>
    </row>
    <row r="9" spans="1:5" hidden="1" x14ac:dyDescent="0.25">
      <c r="A9" s="275"/>
      <c r="B9" s="276" t="s">
        <v>758</v>
      </c>
      <c r="C9" s="277">
        <f>SUM(C10:C45)</f>
        <v>2024319</v>
      </c>
      <c r="D9" s="277">
        <f>SUM(D10:D45)</f>
        <v>1737002</v>
      </c>
      <c r="E9" s="277">
        <f>SUM(E10:E45)</f>
        <v>335783</v>
      </c>
    </row>
    <row r="10" spans="1:5" s="281" customFormat="1" ht="12.75" customHeight="1" x14ac:dyDescent="0.25">
      <c r="A10" s="278">
        <v>1</v>
      </c>
      <c r="B10" s="279" t="s">
        <v>759</v>
      </c>
      <c r="C10" s="280">
        <v>288414</v>
      </c>
      <c r="D10" s="280">
        <v>241817</v>
      </c>
      <c r="E10" s="280">
        <v>46597</v>
      </c>
    </row>
    <row r="11" spans="1:5" s="281" customFormat="1" ht="12.75" customHeight="1" x14ac:dyDescent="0.25">
      <c r="A11" s="278">
        <v>2</v>
      </c>
      <c r="B11" s="279" t="s">
        <v>760</v>
      </c>
      <c r="C11" s="280">
        <v>288414</v>
      </c>
      <c r="D11" s="280">
        <v>241817</v>
      </c>
      <c r="E11" s="280">
        <v>46597</v>
      </c>
    </row>
    <row r="12" spans="1:5" s="281" customFormat="1" ht="12.75" customHeight="1" x14ac:dyDescent="0.25">
      <c r="A12" s="278">
        <v>3</v>
      </c>
      <c r="B12" s="279" t="s">
        <v>761</v>
      </c>
      <c r="C12" s="280">
        <v>288414</v>
      </c>
      <c r="D12" s="280">
        <v>241817</v>
      </c>
      <c r="E12" s="280">
        <v>46597</v>
      </c>
    </row>
    <row r="13" spans="1:5" s="281" customFormat="1" ht="12.75" customHeight="1" x14ac:dyDescent="0.25">
      <c r="A13" s="278">
        <v>4</v>
      </c>
      <c r="B13" s="279" t="s">
        <v>762</v>
      </c>
      <c r="C13" s="280">
        <v>107187</v>
      </c>
      <c r="D13" s="280">
        <v>83481</v>
      </c>
      <c r="E13" s="280">
        <v>23706</v>
      </c>
    </row>
    <row r="14" spans="1:5" s="281" customFormat="1" ht="12.75" customHeight="1" x14ac:dyDescent="0.25">
      <c r="A14" s="278">
        <v>5</v>
      </c>
      <c r="B14" s="279" t="s">
        <v>763</v>
      </c>
      <c r="C14" s="280">
        <v>44206</v>
      </c>
      <c r="D14" s="280">
        <v>44206</v>
      </c>
      <c r="E14" s="280"/>
    </row>
    <row r="15" spans="1:5" s="281" customFormat="1" ht="12.75" customHeight="1" x14ac:dyDescent="0.25">
      <c r="A15" s="278">
        <v>6</v>
      </c>
      <c r="B15" s="279" t="s">
        <v>764</v>
      </c>
      <c r="C15" s="280">
        <v>61182</v>
      </c>
      <c r="D15" s="280">
        <v>49868</v>
      </c>
      <c r="E15" s="280">
        <v>11314</v>
      </c>
    </row>
    <row r="16" spans="1:5" s="281" customFormat="1" ht="12.75" customHeight="1" x14ac:dyDescent="0.25">
      <c r="A16" s="278">
        <v>7</v>
      </c>
      <c r="B16" s="282" t="s">
        <v>765</v>
      </c>
      <c r="C16" s="280">
        <v>19388</v>
      </c>
      <c r="D16" s="280"/>
      <c r="E16" s="280">
        <v>19388</v>
      </c>
    </row>
    <row r="17" spans="1:5" s="281" customFormat="1" ht="12.75" customHeight="1" x14ac:dyDescent="0.25">
      <c r="A17" s="278">
        <v>8</v>
      </c>
      <c r="B17" s="279" t="s">
        <v>766</v>
      </c>
      <c r="C17" s="280">
        <v>36507</v>
      </c>
      <c r="D17" s="280">
        <v>36507</v>
      </c>
      <c r="E17" s="280"/>
    </row>
    <row r="18" spans="1:5" s="281" customFormat="1" ht="12.75" customHeight="1" x14ac:dyDescent="0.25">
      <c r="A18" s="278">
        <v>9</v>
      </c>
      <c r="B18" s="282" t="s">
        <v>767</v>
      </c>
      <c r="C18" s="280">
        <v>33985</v>
      </c>
      <c r="D18" s="280">
        <v>33985</v>
      </c>
      <c r="E18" s="280"/>
    </row>
    <row r="19" spans="1:5" s="281" customFormat="1" ht="12.75" customHeight="1" x14ac:dyDescent="0.25">
      <c r="A19" s="278">
        <v>10</v>
      </c>
      <c r="B19" s="279" t="s">
        <v>768</v>
      </c>
      <c r="C19" s="280">
        <v>37124</v>
      </c>
      <c r="D19" s="280">
        <v>30628</v>
      </c>
      <c r="E19" s="280">
        <v>6496</v>
      </c>
    </row>
    <row r="20" spans="1:5" s="281" customFormat="1" ht="12.75" customHeight="1" x14ac:dyDescent="0.25">
      <c r="A20" s="278">
        <v>11</v>
      </c>
      <c r="B20" s="279" t="s">
        <v>769</v>
      </c>
      <c r="C20" s="280">
        <v>30718</v>
      </c>
      <c r="D20" s="280">
        <v>25423</v>
      </c>
      <c r="E20" s="280">
        <v>5295</v>
      </c>
    </row>
    <row r="21" spans="1:5" s="281" customFormat="1" ht="12.75" customHeight="1" x14ac:dyDescent="0.25">
      <c r="A21" s="278">
        <v>12</v>
      </c>
      <c r="B21" s="279" t="s">
        <v>770</v>
      </c>
      <c r="C21" s="280">
        <v>15164</v>
      </c>
      <c r="D21" s="280">
        <v>48466</v>
      </c>
      <c r="E21" s="280">
        <v>15164</v>
      </c>
    </row>
    <row r="22" spans="1:5" s="281" customFormat="1" ht="12.75" customHeight="1" x14ac:dyDescent="0.25">
      <c r="A22" s="278">
        <v>13</v>
      </c>
      <c r="B22" s="279" t="s">
        <v>771</v>
      </c>
      <c r="C22" s="280">
        <v>79577</v>
      </c>
      <c r="D22" s="280">
        <v>79577</v>
      </c>
      <c r="E22" s="280"/>
    </row>
    <row r="23" spans="1:5" s="281" customFormat="1" ht="12.75" customHeight="1" x14ac:dyDescent="0.25">
      <c r="A23" s="278">
        <v>14</v>
      </c>
      <c r="B23" s="279" t="s">
        <v>772</v>
      </c>
      <c r="C23" s="280">
        <v>94741</v>
      </c>
      <c r="D23" s="280">
        <v>79577</v>
      </c>
      <c r="E23" s="280">
        <v>15164</v>
      </c>
    </row>
    <row r="24" spans="1:5" s="281" customFormat="1" ht="12.75" customHeight="1" x14ac:dyDescent="0.25">
      <c r="A24" s="278">
        <v>15</v>
      </c>
      <c r="B24" s="279" t="s">
        <v>773</v>
      </c>
      <c r="C24" s="280">
        <v>70390</v>
      </c>
      <c r="D24" s="280">
        <v>58857</v>
      </c>
      <c r="E24" s="280">
        <v>11533</v>
      </c>
    </row>
    <row r="25" spans="1:5" s="281" customFormat="1" ht="12.75" customHeight="1" x14ac:dyDescent="0.25">
      <c r="A25" s="278">
        <v>16</v>
      </c>
      <c r="B25" s="279" t="s">
        <v>774</v>
      </c>
      <c r="C25" s="280">
        <v>65944</v>
      </c>
      <c r="D25" s="280">
        <v>54629</v>
      </c>
      <c r="E25" s="280">
        <v>11315</v>
      </c>
    </row>
    <row r="26" spans="1:5" s="281" customFormat="1" ht="12.75" customHeight="1" x14ac:dyDescent="0.25">
      <c r="A26" s="278">
        <v>17</v>
      </c>
      <c r="B26" s="279" t="s">
        <v>775</v>
      </c>
      <c r="C26" s="280">
        <v>34656</v>
      </c>
      <c r="D26" s="280">
        <v>29501</v>
      </c>
      <c r="E26" s="280">
        <v>5155</v>
      </c>
    </row>
    <row r="27" spans="1:5" s="281" customFormat="1" ht="12.75" customHeight="1" x14ac:dyDescent="0.25">
      <c r="A27" s="278">
        <v>18</v>
      </c>
      <c r="B27" s="279" t="s">
        <v>776</v>
      </c>
      <c r="C27" s="280">
        <v>11354</v>
      </c>
      <c r="D27" s="280">
        <v>9564</v>
      </c>
      <c r="E27" s="280">
        <v>1790</v>
      </c>
    </row>
    <row r="28" spans="1:5" s="281" customFormat="1" ht="12.75" customHeight="1" x14ac:dyDescent="0.25">
      <c r="A28" s="278">
        <v>19</v>
      </c>
      <c r="B28" s="279" t="s">
        <v>777</v>
      </c>
      <c r="C28" s="280">
        <v>10739</v>
      </c>
      <c r="D28" s="280">
        <v>8975</v>
      </c>
      <c r="E28" s="280">
        <v>1764</v>
      </c>
    </row>
    <row r="29" spans="1:5" s="281" customFormat="1" ht="12.75" customHeight="1" x14ac:dyDescent="0.25">
      <c r="A29" s="278">
        <v>20</v>
      </c>
      <c r="B29" s="279" t="s">
        <v>778</v>
      </c>
      <c r="C29" s="280">
        <v>28059</v>
      </c>
      <c r="D29" s="280">
        <v>23193</v>
      </c>
      <c r="E29" s="280">
        <v>4866</v>
      </c>
    </row>
    <row r="30" spans="1:5" s="281" customFormat="1" ht="12.75" customHeight="1" x14ac:dyDescent="0.25">
      <c r="A30" s="278">
        <v>21</v>
      </c>
      <c r="B30" s="279" t="s">
        <v>779</v>
      </c>
      <c r="C30" s="280">
        <v>17081</v>
      </c>
      <c r="D30" s="280">
        <v>14075</v>
      </c>
      <c r="E30" s="280">
        <v>3006</v>
      </c>
    </row>
    <row r="31" spans="1:5" s="281" customFormat="1" ht="12.75" customHeight="1" x14ac:dyDescent="0.25">
      <c r="A31" s="278">
        <v>22</v>
      </c>
      <c r="B31" s="279" t="s">
        <v>780</v>
      </c>
      <c r="C31" s="280">
        <v>20592</v>
      </c>
      <c r="D31" s="280">
        <v>17178</v>
      </c>
      <c r="E31" s="280">
        <v>3414</v>
      </c>
    </row>
    <row r="32" spans="1:5" s="281" customFormat="1" ht="12.75" customHeight="1" x14ac:dyDescent="0.25">
      <c r="A32" s="278">
        <v>23</v>
      </c>
      <c r="B32" s="279" t="s">
        <v>781</v>
      </c>
      <c r="C32" s="280">
        <v>33462</v>
      </c>
      <c r="D32" s="280">
        <v>27302</v>
      </c>
      <c r="E32" s="280">
        <v>6160</v>
      </c>
    </row>
    <row r="33" spans="1:7" s="281" customFormat="1" ht="12.75" customHeight="1" x14ac:dyDescent="0.25">
      <c r="A33" s="278">
        <v>24</v>
      </c>
      <c r="B33" s="279" t="s">
        <v>782</v>
      </c>
      <c r="C33" s="280">
        <v>16957</v>
      </c>
      <c r="D33" s="280">
        <v>14385</v>
      </c>
      <c r="E33" s="280">
        <v>2572</v>
      </c>
    </row>
    <row r="34" spans="1:7" s="281" customFormat="1" ht="12.75" customHeight="1" x14ac:dyDescent="0.25">
      <c r="A34" s="278">
        <v>25</v>
      </c>
      <c r="B34" s="279" t="s">
        <v>783</v>
      </c>
      <c r="C34" s="280">
        <v>13585</v>
      </c>
      <c r="D34" s="280">
        <v>11504</v>
      </c>
      <c r="E34" s="280">
        <v>2081</v>
      </c>
    </row>
    <row r="35" spans="1:7" s="281" customFormat="1" ht="12.75" customHeight="1" x14ac:dyDescent="0.25">
      <c r="A35" s="278">
        <v>26</v>
      </c>
      <c r="B35" s="279" t="s">
        <v>784</v>
      </c>
      <c r="C35" s="280">
        <v>17886</v>
      </c>
      <c r="D35" s="280">
        <v>15022</v>
      </c>
      <c r="E35" s="280">
        <v>2864</v>
      </c>
    </row>
    <row r="36" spans="1:7" s="281" customFormat="1" ht="12.75" customHeight="1" x14ac:dyDescent="0.25">
      <c r="A36" s="278">
        <v>27</v>
      </c>
      <c r="B36" s="282" t="s">
        <v>785</v>
      </c>
      <c r="C36" s="280">
        <v>27250</v>
      </c>
      <c r="D36" s="280">
        <v>22349</v>
      </c>
      <c r="E36" s="280">
        <v>4901</v>
      </c>
    </row>
    <row r="37" spans="1:7" s="281" customFormat="1" ht="12.75" customHeight="1" x14ac:dyDescent="0.25">
      <c r="A37" s="278">
        <v>28</v>
      </c>
      <c r="B37" s="279" t="s">
        <v>786</v>
      </c>
      <c r="C37" s="280">
        <v>17340</v>
      </c>
      <c r="D37" s="280">
        <v>14715</v>
      </c>
      <c r="E37" s="280">
        <v>2625</v>
      </c>
    </row>
    <row r="38" spans="1:7" s="281" customFormat="1" ht="12.75" customHeight="1" x14ac:dyDescent="0.25">
      <c r="A38" s="278">
        <v>29</v>
      </c>
      <c r="B38" s="279" t="s">
        <v>787</v>
      </c>
      <c r="C38" s="280">
        <v>12818</v>
      </c>
      <c r="D38" s="280">
        <v>10975</v>
      </c>
      <c r="E38" s="280">
        <v>1843</v>
      </c>
    </row>
    <row r="39" spans="1:7" s="281" customFormat="1" ht="12.75" customHeight="1" x14ac:dyDescent="0.25">
      <c r="A39" s="278">
        <v>30</v>
      </c>
      <c r="B39" s="279" t="s">
        <v>788</v>
      </c>
      <c r="C39" s="280">
        <v>16275</v>
      </c>
      <c r="D39" s="280">
        <v>13830</v>
      </c>
      <c r="E39" s="280">
        <v>2445</v>
      </c>
    </row>
    <row r="40" spans="1:7" s="281" customFormat="1" ht="12.75" customHeight="1" x14ac:dyDescent="0.25">
      <c r="A40" s="278">
        <v>31</v>
      </c>
      <c r="B40" s="279" t="s">
        <v>789</v>
      </c>
      <c r="C40" s="280">
        <v>12555</v>
      </c>
      <c r="D40" s="280">
        <v>10349</v>
      </c>
      <c r="E40" s="280">
        <v>2206</v>
      </c>
    </row>
    <row r="41" spans="1:7" s="281" customFormat="1" ht="12.75" customHeight="1" x14ac:dyDescent="0.25">
      <c r="A41" s="278">
        <v>32</v>
      </c>
      <c r="B41" s="279" t="s">
        <v>790</v>
      </c>
      <c r="C41" s="280">
        <v>28872</v>
      </c>
      <c r="D41" s="280">
        <v>24817</v>
      </c>
      <c r="E41" s="280">
        <v>4055</v>
      </c>
    </row>
    <row r="42" spans="1:7" s="281" customFormat="1" ht="12.75" customHeight="1" x14ac:dyDescent="0.25">
      <c r="A42" s="278">
        <v>33</v>
      </c>
      <c r="B42" s="282" t="s">
        <v>791</v>
      </c>
      <c r="C42" s="280">
        <v>12845</v>
      </c>
      <c r="D42" s="280">
        <v>10731</v>
      </c>
      <c r="E42" s="280">
        <v>2114</v>
      </c>
    </row>
    <row r="43" spans="1:7" s="281" customFormat="1" ht="12.75" customHeight="1" x14ac:dyDescent="0.25">
      <c r="A43" s="278">
        <v>34</v>
      </c>
      <c r="B43" s="282" t="s">
        <v>792</v>
      </c>
      <c r="C43" s="280">
        <v>103435</v>
      </c>
      <c r="D43" s="280">
        <v>84988</v>
      </c>
      <c r="E43" s="280">
        <v>18447</v>
      </c>
    </row>
    <row r="44" spans="1:7" s="281" customFormat="1" ht="12.75" customHeight="1" x14ac:dyDescent="0.25">
      <c r="A44" s="278">
        <v>35</v>
      </c>
      <c r="B44" s="282" t="s">
        <v>793</v>
      </c>
      <c r="C44" s="280">
        <v>16361</v>
      </c>
      <c r="D44" s="280">
        <v>13745</v>
      </c>
      <c r="E44" s="280">
        <v>2616</v>
      </c>
    </row>
    <row r="45" spans="1:7" s="281" customFormat="1" ht="12.75" customHeight="1" x14ac:dyDescent="0.25">
      <c r="A45" s="278">
        <v>36</v>
      </c>
      <c r="B45" s="282" t="s">
        <v>794</v>
      </c>
      <c r="C45" s="280">
        <v>10842</v>
      </c>
      <c r="D45" s="280">
        <v>9149</v>
      </c>
      <c r="E45" s="280">
        <v>1693</v>
      </c>
    </row>
    <row r="46" spans="1:7" s="287" customFormat="1" ht="12" hidden="1" customHeight="1" x14ac:dyDescent="0.2">
      <c r="A46" s="283"/>
      <c r="B46" s="284" t="s">
        <v>795</v>
      </c>
      <c r="C46" s="285">
        <v>1075748</v>
      </c>
      <c r="D46" s="285"/>
      <c r="E46" s="286">
        <v>0</v>
      </c>
      <c r="G46" s="288"/>
    </row>
    <row r="47" spans="1:7" s="281" customFormat="1" ht="15.75" hidden="1" customHeight="1" x14ac:dyDescent="0.25">
      <c r="A47" s="289"/>
      <c r="B47" s="290" t="s">
        <v>758</v>
      </c>
      <c r="C47" s="291">
        <f>SUM(C10:C45)</f>
        <v>2024319</v>
      </c>
      <c r="D47" s="291">
        <f>SUM(D10:D45)</f>
        <v>1737002</v>
      </c>
      <c r="E47" s="291"/>
    </row>
    <row r="48" spans="1:7" s="281" customFormat="1" ht="15.75" hidden="1" customHeight="1" x14ac:dyDescent="0.25">
      <c r="A48" s="289"/>
      <c r="B48" s="290" t="s">
        <v>796</v>
      </c>
      <c r="C48" s="292">
        <f>IF(C46&gt;0,C47/C46,0)</f>
        <v>1.8817780744189161</v>
      </c>
      <c r="D48" s="292"/>
      <c r="E48" s="292"/>
    </row>
    <row r="49" spans="1:7" s="264" customFormat="1" ht="12" hidden="1" customHeight="1" x14ac:dyDescent="0.15">
      <c r="A49" s="293"/>
      <c r="B49" s="294" t="s">
        <v>797</v>
      </c>
      <c r="C49" s="292">
        <f>C9</f>
        <v>2024319</v>
      </c>
      <c r="D49" s="292"/>
      <c r="E49" s="292"/>
      <c r="G49" s="295"/>
    </row>
    <row r="50" spans="1:7" ht="4.5" hidden="1" customHeight="1" x14ac:dyDescent="0.25">
      <c r="A50" s="296"/>
      <c r="B50" s="296"/>
      <c r="C50" s="297"/>
      <c r="D50" s="297"/>
      <c r="E50" s="297"/>
      <c r="F50" s="262"/>
      <c r="G50" s="262"/>
    </row>
    <row r="51" spans="1:7" ht="15.6" hidden="1" customHeight="1" x14ac:dyDescent="0.25">
      <c r="A51" s="298"/>
      <c r="B51" s="299" t="s">
        <v>798</v>
      </c>
      <c r="C51" s="300">
        <f>IF(C49&gt;0,(C48-C49)/C49,"")</f>
        <v>-0.99999907041426062</v>
      </c>
      <c r="D51" s="300"/>
      <c r="E51" s="300"/>
      <c r="F51" s="262"/>
      <c r="G51" s="262"/>
    </row>
    <row r="52" spans="1:7" ht="15" hidden="1" customHeight="1" x14ac:dyDescent="0.25">
      <c r="A52" s="262"/>
      <c r="B52" s="262"/>
      <c r="C52" s="301"/>
      <c r="D52" s="301"/>
      <c r="E52" s="301"/>
      <c r="F52" s="262"/>
      <c r="G52" s="262"/>
    </row>
    <row r="53" spans="1:7" ht="15" hidden="1" customHeight="1" x14ac:dyDescent="0.25">
      <c r="A53" s="262"/>
      <c r="B53" s="262"/>
      <c r="C53" s="302" t="str">
        <f>C47-#REF!</f>
        <v>0</v>
      </c>
      <c r="D53" s="302"/>
      <c r="E53" s="302"/>
      <c r="F53" s="262"/>
      <c r="G53" s="262"/>
    </row>
    <row r="54" spans="1:7" ht="15" hidden="1" customHeight="1" x14ac:dyDescent="0.25">
      <c r="A54" s="262"/>
      <c r="B54" s="262"/>
      <c r="C54" s="301"/>
      <c r="D54" s="301"/>
      <c r="E54" s="301"/>
      <c r="F54" s="262"/>
      <c r="G54" s="262"/>
    </row>
    <row r="55" spans="1:7" ht="15" hidden="1" customHeight="1" x14ac:dyDescent="0.25">
      <c r="A55" s="262"/>
      <c r="B55" s="262"/>
      <c r="C55" s="301"/>
      <c r="D55" s="301"/>
      <c r="E55" s="301"/>
      <c r="F55" s="262"/>
      <c r="G55" s="262"/>
    </row>
    <row r="56" spans="1:7" x14ac:dyDescent="0.25">
      <c r="A56" s="262"/>
      <c r="B56" s="262"/>
      <c r="C56" s="301"/>
      <c r="D56" s="301"/>
      <c r="E56" s="301"/>
      <c r="F56" s="262"/>
      <c r="G56" s="262"/>
    </row>
    <row r="57" spans="1:7" x14ac:dyDescent="0.25">
      <c r="A57" s="262"/>
      <c r="B57" s="262"/>
      <c r="C57" s="301"/>
      <c r="D57" s="301"/>
      <c r="E57" s="301"/>
      <c r="F57" s="262"/>
      <c r="G57" s="262"/>
    </row>
  </sheetData>
  <sheetProtection password="E1BC" sheet="1" objects="1" scenarios="1" formatCells="0" formatColumns="0" formatRows="0" insertColumns="0" insertRows="0" insertHyperlinks="0" deleteColumns="0" deleteRows="0" sort="0" autoFilter="0" pivotTables="0"/>
  <mergeCells count="4">
    <mergeCell ref="B2:E2"/>
    <mergeCell ref="A5:A6"/>
    <mergeCell ref="B5:B6"/>
    <mergeCell ref="C5:E5"/>
  </mergeCells>
  <pageMargins left="0.19685039370078741" right="0.19685039370078741" top="0.19685039370078741" bottom="0.19685039370078741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73"/>
  <sheetViews>
    <sheetView view="pageBreakPreview" workbookViewId="0">
      <pane xSplit="4" ySplit="5" topLeftCell="E6" activePane="bottomRight" state="frozen"/>
      <selection pane="topRight"/>
      <selection pane="bottomLeft"/>
      <selection pane="bottomRight" activeCell="E6" sqref="E6"/>
    </sheetView>
  </sheetViews>
  <sheetFormatPr defaultColWidth="9.140625" defaultRowHeight="15" x14ac:dyDescent="0.25"/>
  <cols>
    <col min="1" max="1" width="2.5703125" style="314" customWidth="1"/>
    <col min="2" max="2" width="84.85546875" style="11" customWidth="1"/>
    <col min="3" max="3" width="8.7109375" style="18" customWidth="1"/>
    <col min="4" max="4" width="6" style="11" hidden="1" customWidth="1"/>
    <col min="5" max="5" width="6" style="19" customWidth="1"/>
    <col min="6" max="11" width="6" style="11" hidden="1" customWidth="1"/>
    <col min="12" max="12" width="8.7109375" style="11" customWidth="1"/>
    <col min="13" max="13" width="8.7109375" style="6" customWidth="1"/>
    <col min="14" max="14" width="4.42578125" style="14" hidden="1" customWidth="1"/>
    <col min="15" max="15" width="51.7109375" style="15" customWidth="1"/>
    <col min="16" max="16" width="6.5703125" style="15" customWidth="1"/>
    <col min="17" max="17" width="6.5703125" style="257" hidden="1" customWidth="1"/>
    <col min="18" max="18" width="12.140625" style="25" hidden="1" customWidth="1"/>
    <col min="19" max="19" width="9.140625" style="11"/>
  </cols>
  <sheetData>
    <row r="1" spans="1:18" ht="20.45" customHeight="1" x14ac:dyDescent="0.25">
      <c r="B1" s="1" t="s">
        <v>0</v>
      </c>
      <c r="C1" s="2" t="s">
        <v>799</v>
      </c>
      <c r="D1" s="3"/>
      <c r="E1" s="4"/>
      <c r="F1" s="3"/>
      <c r="G1" s="3"/>
      <c r="H1" s="5"/>
      <c r="I1" s="5"/>
      <c r="J1" s="5"/>
      <c r="K1" s="5"/>
      <c r="L1" s="5"/>
      <c r="N1" s="7">
        <f>1/12*N3</f>
        <v>0.5</v>
      </c>
      <c r="O1" s="8" t="s">
        <v>599</v>
      </c>
      <c r="P1" s="9">
        <f>COUNTIF(P6:P317,"*")</f>
        <v>0</v>
      </c>
      <c r="Q1" s="9">
        <f>COUNTIF(Q6:Q317,"1")</f>
        <v>55</v>
      </c>
      <c r="R1" s="10" t="s">
        <v>2</v>
      </c>
    </row>
    <row r="2" spans="1:18" ht="15" customHeight="1" x14ac:dyDescent="0.25">
      <c r="B2" s="1"/>
      <c r="C2" s="12"/>
      <c r="D2" s="1"/>
      <c r="E2" s="13"/>
      <c r="F2" s="1"/>
      <c r="G2" s="1"/>
      <c r="Q2" s="16">
        <f>COUNTIF(Q6:Q317,"2")</f>
        <v>35</v>
      </c>
      <c r="R2" s="10" t="s">
        <v>3</v>
      </c>
    </row>
    <row r="3" spans="1:18" ht="12.75" customHeight="1" x14ac:dyDescent="0.25">
      <c r="B3" s="17" t="s">
        <v>600</v>
      </c>
      <c r="L3" s="20" t="s">
        <v>601</v>
      </c>
      <c r="M3" s="21"/>
      <c r="N3" s="22">
        <v>6</v>
      </c>
      <c r="O3" s="23" t="s">
        <v>6</v>
      </c>
      <c r="Q3" s="24">
        <f>Q1+Q2</f>
        <v>90</v>
      </c>
    </row>
    <row r="4" spans="1:18" ht="27" customHeight="1" x14ac:dyDescent="0.25">
      <c r="B4" s="26" t="s">
        <v>7</v>
      </c>
      <c r="C4" s="27" t="s">
        <v>8</v>
      </c>
      <c r="D4" s="28">
        <v>2013</v>
      </c>
      <c r="E4" s="29" t="s">
        <v>602</v>
      </c>
      <c r="F4" s="28">
        <v>2015</v>
      </c>
      <c r="G4" s="28">
        <v>2016</v>
      </c>
      <c r="H4" s="28">
        <v>2017</v>
      </c>
      <c r="I4" s="28">
        <v>2018</v>
      </c>
      <c r="J4" s="28">
        <v>2019</v>
      </c>
      <c r="K4" s="28">
        <v>2020</v>
      </c>
      <c r="L4" s="30" t="s">
        <v>10</v>
      </c>
      <c r="M4" s="31" t="s">
        <v>11</v>
      </c>
      <c r="N4" s="32"/>
      <c r="O4" s="33" t="s">
        <v>12</v>
      </c>
      <c r="P4" s="34"/>
      <c r="Q4" s="35"/>
      <c r="R4" s="36" t="s">
        <v>8</v>
      </c>
    </row>
    <row r="5" spans="1:18" s="44" customFormat="1" ht="7.5" customHeight="1" x14ac:dyDescent="0.2">
      <c r="A5" s="314"/>
      <c r="B5" s="37">
        <v>1</v>
      </c>
      <c r="C5" s="37">
        <v>2</v>
      </c>
      <c r="D5" s="37">
        <v>6</v>
      </c>
      <c r="E5" s="38">
        <v>7</v>
      </c>
      <c r="F5" s="37">
        <v>8</v>
      </c>
      <c r="G5" s="37">
        <v>9</v>
      </c>
      <c r="H5" s="37">
        <v>10</v>
      </c>
      <c r="I5" s="37">
        <v>11</v>
      </c>
      <c r="J5" s="37">
        <v>12</v>
      </c>
      <c r="K5" s="37">
        <v>13</v>
      </c>
      <c r="L5" s="39"/>
      <c r="M5" s="40"/>
      <c r="N5" s="41"/>
      <c r="O5" s="42"/>
      <c r="P5" s="43"/>
      <c r="Q5" s="35"/>
      <c r="R5" s="36">
        <v>2</v>
      </c>
    </row>
    <row r="6" spans="1:18" ht="16.899999999999999" customHeight="1" x14ac:dyDescent="0.25">
      <c r="A6" s="394">
        <v>1</v>
      </c>
      <c r="B6" s="318" t="s">
        <v>603</v>
      </c>
      <c r="C6" s="46" t="s">
        <v>14</v>
      </c>
      <c r="D6" s="47">
        <v>4061</v>
      </c>
      <c r="E6" s="48"/>
      <c r="F6" s="49"/>
      <c r="G6" s="49"/>
      <c r="H6" s="49"/>
      <c r="I6" s="49"/>
      <c r="J6" s="49"/>
      <c r="K6" s="49"/>
      <c r="L6" s="49"/>
      <c r="M6" s="50">
        <f t="shared" ref="M6:M14" si="0">IF(AND(E6&gt;0,E6&lt;&gt;"0"),L6/E6,0)</f>
        <v>0</v>
      </c>
      <c r="N6" s="51">
        <f t="shared" ref="N6:N14" si="1">IF(N$1&gt;0,(N$1-M6)/N$1,0)</f>
        <v>1</v>
      </c>
      <c r="O6" s="42"/>
      <c r="P6" s="42" t="s">
        <v>15</v>
      </c>
      <c r="Q6" s="35">
        <v>1</v>
      </c>
      <c r="R6" s="36" t="s">
        <v>16</v>
      </c>
    </row>
    <row r="7" spans="1:18" ht="16.899999999999999" customHeight="1" x14ac:dyDescent="0.25">
      <c r="A7" s="394">
        <v>2</v>
      </c>
      <c r="B7" s="318" t="s">
        <v>604</v>
      </c>
      <c r="C7" s="52" t="s">
        <v>18</v>
      </c>
      <c r="D7" s="47">
        <v>102727</v>
      </c>
      <c r="E7" s="48"/>
      <c r="F7" s="49"/>
      <c r="G7" s="49"/>
      <c r="H7" s="49"/>
      <c r="I7" s="49"/>
      <c r="J7" s="49"/>
      <c r="K7" s="49"/>
      <c r="L7" s="49"/>
      <c r="M7" s="50">
        <f t="shared" si="0"/>
        <v>0</v>
      </c>
      <c r="N7" s="51">
        <f t="shared" si="1"/>
        <v>1</v>
      </c>
      <c r="O7" s="42"/>
      <c r="P7" s="42" t="s">
        <v>15</v>
      </c>
      <c r="Q7" s="35">
        <v>1</v>
      </c>
      <c r="R7" s="36" t="s">
        <v>19</v>
      </c>
    </row>
    <row r="8" spans="1:18" ht="16.899999999999999" customHeight="1" x14ac:dyDescent="0.25">
      <c r="A8" s="394">
        <v>3</v>
      </c>
      <c r="B8" s="318" t="s">
        <v>605</v>
      </c>
      <c r="C8" s="52" t="s">
        <v>21</v>
      </c>
      <c r="D8" s="47">
        <v>1626</v>
      </c>
      <c r="E8" s="48"/>
      <c r="F8" s="49"/>
      <c r="G8" s="49"/>
      <c r="H8" s="49"/>
      <c r="I8" s="49"/>
      <c r="J8" s="49"/>
      <c r="K8" s="49"/>
      <c r="L8" s="49"/>
      <c r="M8" s="50">
        <f t="shared" si="0"/>
        <v>0</v>
      </c>
      <c r="N8" s="51">
        <f t="shared" si="1"/>
        <v>1</v>
      </c>
      <c r="O8" s="42"/>
      <c r="P8" s="42" t="s">
        <v>15</v>
      </c>
      <c r="Q8" s="35">
        <v>1</v>
      </c>
      <c r="R8" s="36" t="s">
        <v>19</v>
      </c>
    </row>
    <row r="9" spans="1:18" ht="25.15" customHeight="1" x14ac:dyDescent="0.25">
      <c r="A9" s="394">
        <v>4</v>
      </c>
      <c r="B9" s="318" t="s">
        <v>606</v>
      </c>
      <c r="C9" s="52" t="s">
        <v>23</v>
      </c>
      <c r="D9" s="47">
        <v>6213</v>
      </c>
      <c r="E9" s="48"/>
      <c r="F9" s="49"/>
      <c r="G9" s="49"/>
      <c r="H9" s="49"/>
      <c r="I9" s="49"/>
      <c r="J9" s="49"/>
      <c r="K9" s="49"/>
      <c r="L9" s="49"/>
      <c r="M9" s="50">
        <f t="shared" si="0"/>
        <v>0</v>
      </c>
      <c r="N9" s="51">
        <f t="shared" si="1"/>
        <v>1</v>
      </c>
      <c r="O9" s="42"/>
      <c r="P9" s="42" t="s">
        <v>15</v>
      </c>
      <c r="Q9" s="35">
        <v>1</v>
      </c>
      <c r="R9" s="36" t="s">
        <v>24</v>
      </c>
    </row>
    <row r="10" spans="1:18" ht="17.45" customHeight="1" x14ac:dyDescent="0.25">
      <c r="A10" s="394">
        <v>5</v>
      </c>
      <c r="B10" s="319" t="s">
        <v>607</v>
      </c>
      <c r="C10" s="53" t="s">
        <v>26</v>
      </c>
      <c r="D10" s="54">
        <v>1630</v>
      </c>
      <c r="E10" s="55"/>
      <c r="F10" s="56"/>
      <c r="G10" s="56"/>
      <c r="H10" s="56"/>
      <c r="I10" s="56"/>
      <c r="J10" s="56"/>
      <c r="K10" s="56"/>
      <c r="L10" s="56"/>
      <c r="M10" s="57">
        <f t="shared" si="0"/>
        <v>0</v>
      </c>
      <c r="N10" s="58">
        <f t="shared" si="1"/>
        <v>1</v>
      </c>
      <c r="O10" s="59"/>
      <c r="P10" s="59" t="s">
        <v>15</v>
      </c>
      <c r="Q10" s="35">
        <v>1</v>
      </c>
      <c r="R10" s="36" t="s">
        <v>27</v>
      </c>
    </row>
    <row r="11" spans="1:18" ht="21" customHeight="1" x14ac:dyDescent="0.25">
      <c r="A11" s="394">
        <v>6</v>
      </c>
      <c r="B11" s="320" t="s">
        <v>608</v>
      </c>
      <c r="C11" s="61" t="s">
        <v>29</v>
      </c>
      <c r="D11" s="62">
        <v>32.329000000000001</v>
      </c>
      <c r="E11" s="63"/>
      <c r="F11" s="64"/>
      <c r="G11" s="64"/>
      <c r="H11" s="64"/>
      <c r="I11" s="64"/>
      <c r="J11" s="64"/>
      <c r="K11" s="64"/>
      <c r="L11" s="64"/>
      <c r="M11" s="65">
        <f t="shared" si="0"/>
        <v>0</v>
      </c>
      <c r="N11" s="66">
        <f t="shared" si="1"/>
        <v>1</v>
      </c>
      <c r="O11" s="416" t="s">
        <v>30</v>
      </c>
      <c r="P11" s="68" t="s">
        <v>15</v>
      </c>
      <c r="Q11" s="35">
        <v>1</v>
      </c>
      <c r="R11" s="36" t="s">
        <v>29</v>
      </c>
    </row>
    <row r="12" spans="1:18" ht="20.45" customHeight="1" x14ac:dyDescent="0.25">
      <c r="A12" s="394">
        <v>7</v>
      </c>
      <c r="B12" s="321" t="s">
        <v>609</v>
      </c>
      <c r="C12" s="46" t="s">
        <v>29</v>
      </c>
      <c r="D12" s="70">
        <v>14.599</v>
      </c>
      <c r="E12" s="63"/>
      <c r="F12" s="64"/>
      <c r="G12" s="64"/>
      <c r="H12" s="64"/>
      <c r="I12" s="64"/>
      <c r="J12" s="64"/>
      <c r="K12" s="64"/>
      <c r="L12" s="64"/>
      <c r="M12" s="65">
        <f t="shared" si="0"/>
        <v>0</v>
      </c>
      <c r="N12" s="51">
        <f t="shared" si="1"/>
        <v>1</v>
      </c>
      <c r="O12" s="416" t="s">
        <v>30</v>
      </c>
      <c r="P12" s="43" t="s">
        <v>15</v>
      </c>
      <c r="Q12" s="35">
        <v>1</v>
      </c>
      <c r="R12" s="36" t="s">
        <v>29</v>
      </c>
    </row>
    <row r="13" spans="1:18" ht="21" customHeight="1" x14ac:dyDescent="0.25">
      <c r="A13" s="394">
        <v>8</v>
      </c>
      <c r="B13" s="322" t="s">
        <v>610</v>
      </c>
      <c r="C13" s="71" t="s">
        <v>29</v>
      </c>
      <c r="D13" s="72">
        <v>7.1260000000000003</v>
      </c>
      <c r="E13" s="73"/>
      <c r="F13" s="74"/>
      <c r="G13" s="74"/>
      <c r="H13" s="74"/>
      <c r="I13" s="74"/>
      <c r="J13" s="74"/>
      <c r="K13" s="74"/>
      <c r="L13" s="74"/>
      <c r="M13" s="57">
        <f t="shared" si="0"/>
        <v>0</v>
      </c>
      <c r="N13" s="58">
        <f t="shared" si="1"/>
        <v>1</v>
      </c>
      <c r="O13" s="59" t="s">
        <v>30</v>
      </c>
      <c r="P13" s="75" t="s">
        <v>15</v>
      </c>
      <c r="Q13" s="35">
        <v>1</v>
      </c>
      <c r="R13" s="36" t="s">
        <v>29</v>
      </c>
    </row>
    <row r="14" spans="1:18" ht="20.45" customHeight="1" x14ac:dyDescent="0.25">
      <c r="A14" s="394">
        <v>9</v>
      </c>
      <c r="B14" s="323" t="s">
        <v>611</v>
      </c>
      <c r="C14" s="113" t="s">
        <v>34</v>
      </c>
      <c r="D14" s="114">
        <v>1959.6479999999999</v>
      </c>
      <c r="E14" s="115"/>
      <c r="F14" s="116"/>
      <c r="G14" s="116"/>
      <c r="H14" s="116"/>
      <c r="I14" s="116"/>
      <c r="J14" s="116"/>
      <c r="K14" s="116"/>
      <c r="L14" s="117"/>
      <c r="M14" s="112">
        <f t="shared" si="0"/>
        <v>0</v>
      </c>
      <c r="N14" s="118">
        <f t="shared" si="1"/>
        <v>1</v>
      </c>
      <c r="O14" s="60" t="s">
        <v>35</v>
      </c>
      <c r="P14" s="60" t="s">
        <v>15</v>
      </c>
      <c r="Q14" s="111">
        <v>1</v>
      </c>
      <c r="R14" s="36" t="s">
        <v>34</v>
      </c>
    </row>
    <row r="15" spans="1:18" ht="10.9" customHeight="1" x14ac:dyDescent="0.25">
      <c r="A15" s="394"/>
      <c r="B15" s="324" t="s">
        <v>800</v>
      </c>
      <c r="C15" s="76" t="s">
        <v>45</v>
      </c>
      <c r="D15" s="77"/>
      <c r="E15" s="78" t="s">
        <v>45</v>
      </c>
      <c r="F15" s="79"/>
      <c r="G15" s="79"/>
      <c r="H15" s="79"/>
      <c r="I15" s="79"/>
      <c r="J15" s="79"/>
      <c r="K15" s="79"/>
      <c r="L15" s="79" t="s">
        <v>45</v>
      </c>
      <c r="M15" s="80"/>
      <c r="N15" s="81"/>
      <c r="O15" s="82"/>
      <c r="P15" s="83"/>
      <c r="Q15" s="84"/>
      <c r="R15" s="36"/>
    </row>
    <row r="16" spans="1:18" x14ac:dyDescent="0.25">
      <c r="A16" s="394">
        <v>10</v>
      </c>
      <c r="B16" s="325" t="s">
        <v>612</v>
      </c>
      <c r="C16" s="61" t="s">
        <v>40</v>
      </c>
      <c r="D16" s="85">
        <v>327.5</v>
      </c>
      <c r="E16" s="86">
        <v>20</v>
      </c>
      <c r="F16" s="87"/>
      <c r="G16" s="87"/>
      <c r="H16" s="87"/>
      <c r="I16" s="87"/>
      <c r="J16" s="87"/>
      <c r="K16" s="87"/>
      <c r="L16" s="88">
        <f>IF(L18&gt;0,L17/L18,0)</f>
        <v>2</v>
      </c>
      <c r="M16" s="65">
        <f>IF(AND(E16&gt;0,E16&lt;&gt;"0"),L16/E16,0)</f>
        <v>0.1</v>
      </c>
      <c r="N16" s="66">
        <f>IF(N$1&gt;0,(N$1-M16)/N$1,0)</f>
        <v>0.8</v>
      </c>
      <c r="O16" s="89" t="s">
        <v>801</v>
      </c>
      <c r="P16" s="416" t="s">
        <v>42</v>
      </c>
      <c r="Q16" s="84"/>
      <c r="R16" s="36" t="s">
        <v>43</v>
      </c>
    </row>
    <row r="17" spans="1:18" x14ac:dyDescent="0.25">
      <c r="A17" s="394"/>
      <c r="B17" s="326" t="s">
        <v>802</v>
      </c>
      <c r="C17" s="90" t="s">
        <v>43</v>
      </c>
      <c r="D17" s="47" t="s">
        <v>431</v>
      </c>
      <c r="E17" s="91" t="s">
        <v>431</v>
      </c>
      <c r="F17" s="47" t="s">
        <v>431</v>
      </c>
      <c r="G17" s="47" t="s">
        <v>431</v>
      </c>
      <c r="H17" s="47" t="s">
        <v>431</v>
      </c>
      <c r="I17" s="47" t="s">
        <v>431</v>
      </c>
      <c r="J17" s="47" t="s">
        <v>431</v>
      </c>
      <c r="K17" s="47" t="s">
        <v>431</v>
      </c>
      <c r="L17" s="49">
        <v>20</v>
      </c>
      <c r="M17" s="50" t="s">
        <v>45</v>
      </c>
      <c r="N17" s="92" t="s">
        <v>45</v>
      </c>
      <c r="O17" s="42" t="s">
        <v>46</v>
      </c>
      <c r="P17" s="416"/>
      <c r="Q17" s="84" t="s">
        <v>47</v>
      </c>
      <c r="R17" s="36"/>
    </row>
    <row r="18" spans="1:18" x14ac:dyDescent="0.25">
      <c r="A18" s="394"/>
      <c r="B18" s="327" t="s">
        <v>803</v>
      </c>
      <c r="C18" s="90" t="s">
        <v>804</v>
      </c>
      <c r="D18" s="47" t="s">
        <v>431</v>
      </c>
      <c r="E18" s="91" t="s">
        <v>431</v>
      </c>
      <c r="F18" s="47" t="s">
        <v>431</v>
      </c>
      <c r="G18" s="47" t="s">
        <v>431</v>
      </c>
      <c r="H18" s="47" t="s">
        <v>431</v>
      </c>
      <c r="I18" s="47" t="s">
        <v>431</v>
      </c>
      <c r="J18" s="47" t="s">
        <v>431</v>
      </c>
      <c r="K18" s="47" t="s">
        <v>431</v>
      </c>
      <c r="L18" s="49">
        <v>10</v>
      </c>
      <c r="M18" s="50" t="s">
        <v>45</v>
      </c>
      <c r="N18" s="92" t="s">
        <v>45</v>
      </c>
      <c r="O18" s="42" t="s">
        <v>50</v>
      </c>
      <c r="P18" s="416"/>
      <c r="Q18" s="84" t="s">
        <v>47</v>
      </c>
      <c r="R18" s="36"/>
    </row>
    <row r="19" spans="1:18" x14ac:dyDescent="0.25">
      <c r="A19" s="394">
        <v>11</v>
      </c>
      <c r="B19" s="325" t="s">
        <v>613</v>
      </c>
      <c r="C19" s="61" t="s">
        <v>40</v>
      </c>
      <c r="D19" s="85">
        <v>327.5</v>
      </c>
      <c r="E19" s="86">
        <v>20</v>
      </c>
      <c r="F19" s="87"/>
      <c r="G19" s="87"/>
      <c r="H19" s="87"/>
      <c r="I19" s="87"/>
      <c r="J19" s="87"/>
      <c r="K19" s="87"/>
      <c r="L19" s="88">
        <f>IF(L21&gt;0,L20/L21,0)</f>
        <v>2</v>
      </c>
      <c r="M19" s="65">
        <f>IF(AND(E19&gt;0,E19&lt;&gt;"0"),L19/E19,0)</f>
        <v>0.1</v>
      </c>
      <c r="N19" s="66">
        <f>IF(N$1&gt;0,(N$1-M19)/N$1,0)</f>
        <v>0.8</v>
      </c>
      <c r="O19" s="89" t="s">
        <v>801</v>
      </c>
      <c r="P19" s="416" t="s">
        <v>42</v>
      </c>
      <c r="Q19" s="84"/>
      <c r="R19" s="36" t="s">
        <v>43</v>
      </c>
    </row>
    <row r="20" spans="1:18" x14ac:dyDescent="0.25">
      <c r="A20" s="394"/>
      <c r="B20" s="327" t="s">
        <v>805</v>
      </c>
      <c r="C20" s="90" t="s">
        <v>43</v>
      </c>
      <c r="D20" s="47" t="s">
        <v>431</v>
      </c>
      <c r="E20" s="91" t="s">
        <v>431</v>
      </c>
      <c r="F20" s="47" t="s">
        <v>431</v>
      </c>
      <c r="G20" s="47" t="s">
        <v>431</v>
      </c>
      <c r="H20" s="47" t="s">
        <v>431</v>
      </c>
      <c r="I20" s="47" t="s">
        <v>431</v>
      </c>
      <c r="J20" s="47" t="s">
        <v>431</v>
      </c>
      <c r="K20" s="47" t="s">
        <v>431</v>
      </c>
      <c r="L20" s="49">
        <v>20</v>
      </c>
      <c r="M20" s="50" t="s">
        <v>45</v>
      </c>
      <c r="N20" s="92" t="s">
        <v>45</v>
      </c>
      <c r="O20" s="42" t="s">
        <v>54</v>
      </c>
      <c r="P20" s="416"/>
      <c r="Q20" s="84" t="s">
        <v>47</v>
      </c>
      <c r="R20" s="36"/>
    </row>
    <row r="21" spans="1:18" x14ac:dyDescent="0.25">
      <c r="A21" s="394"/>
      <c r="B21" s="327" t="s">
        <v>806</v>
      </c>
      <c r="C21" s="90" t="s">
        <v>804</v>
      </c>
      <c r="D21" s="47" t="s">
        <v>431</v>
      </c>
      <c r="E21" s="91" t="s">
        <v>431</v>
      </c>
      <c r="F21" s="47" t="s">
        <v>431</v>
      </c>
      <c r="G21" s="47" t="s">
        <v>431</v>
      </c>
      <c r="H21" s="47" t="s">
        <v>431</v>
      </c>
      <c r="I21" s="47" t="s">
        <v>431</v>
      </c>
      <c r="J21" s="47" t="s">
        <v>431</v>
      </c>
      <c r="K21" s="47" t="s">
        <v>431</v>
      </c>
      <c r="L21" s="49">
        <v>10</v>
      </c>
      <c r="M21" s="50" t="s">
        <v>45</v>
      </c>
      <c r="N21" s="92" t="s">
        <v>45</v>
      </c>
      <c r="O21" s="42" t="s">
        <v>56</v>
      </c>
      <c r="P21" s="416"/>
      <c r="Q21" s="84" t="s">
        <v>47</v>
      </c>
      <c r="R21" s="36"/>
    </row>
    <row r="22" spans="1:18" x14ac:dyDescent="0.25">
      <c r="A22" s="394"/>
      <c r="B22" s="328" t="s">
        <v>614</v>
      </c>
      <c r="C22" s="61" t="s">
        <v>45</v>
      </c>
      <c r="D22" s="62"/>
      <c r="E22" s="93" t="s">
        <v>45</v>
      </c>
      <c r="F22" s="94"/>
      <c r="G22" s="94"/>
      <c r="H22" s="94"/>
      <c r="I22" s="94"/>
      <c r="J22" s="94"/>
      <c r="K22" s="94"/>
      <c r="L22" s="94" t="s">
        <v>45</v>
      </c>
      <c r="M22" s="65"/>
      <c r="N22" s="95"/>
      <c r="O22" s="416"/>
      <c r="P22" s="416"/>
      <c r="Q22" s="84"/>
      <c r="R22" s="36"/>
    </row>
    <row r="23" spans="1:18" x14ac:dyDescent="0.25">
      <c r="A23" s="394">
        <v>12</v>
      </c>
      <c r="B23" s="329" t="s">
        <v>615</v>
      </c>
      <c r="C23" s="61" t="s">
        <v>40</v>
      </c>
      <c r="D23" s="85">
        <v>327.5</v>
      </c>
      <c r="E23" s="86"/>
      <c r="F23" s="87"/>
      <c r="G23" s="87"/>
      <c r="H23" s="87"/>
      <c r="I23" s="87"/>
      <c r="J23" s="87"/>
      <c r="K23" s="87"/>
      <c r="L23" s="88">
        <f>IF(L25&gt;0,L24/L25,0)</f>
        <v>0</v>
      </c>
      <c r="M23" s="65">
        <f>IF(AND(E23&gt;0,E23&lt;&gt;"0"),L23/E23,0)</f>
        <v>0</v>
      </c>
      <c r="N23" s="66">
        <f>IF(N$1&gt;0,(N$1-M23)/N$1,0)</f>
        <v>1</v>
      </c>
      <c r="O23" s="89" t="s">
        <v>801</v>
      </c>
      <c r="P23" s="416" t="s">
        <v>42</v>
      </c>
      <c r="Q23" s="84"/>
      <c r="R23" s="36" t="s">
        <v>43</v>
      </c>
    </row>
    <row r="24" spans="1:18" x14ac:dyDescent="0.25">
      <c r="A24" s="394"/>
      <c r="B24" s="330" t="s">
        <v>802</v>
      </c>
      <c r="C24" s="90" t="s">
        <v>43</v>
      </c>
      <c r="D24" s="47" t="s">
        <v>431</v>
      </c>
      <c r="E24" s="91" t="s">
        <v>431</v>
      </c>
      <c r="F24" s="47" t="s">
        <v>431</v>
      </c>
      <c r="G24" s="47" t="s">
        <v>431</v>
      </c>
      <c r="H24" s="47" t="s">
        <v>431</v>
      </c>
      <c r="I24" s="47" t="s">
        <v>431</v>
      </c>
      <c r="J24" s="47" t="s">
        <v>431</v>
      </c>
      <c r="K24" s="47" t="s">
        <v>431</v>
      </c>
      <c r="L24" s="49">
        <v>200</v>
      </c>
      <c r="M24" s="50" t="s">
        <v>45</v>
      </c>
      <c r="N24" s="92" t="s">
        <v>45</v>
      </c>
      <c r="O24" s="42" t="s">
        <v>62</v>
      </c>
      <c r="P24" s="416"/>
      <c r="Q24" s="84" t="s">
        <v>47</v>
      </c>
      <c r="R24" s="36"/>
    </row>
    <row r="25" spans="1:18" x14ac:dyDescent="0.25">
      <c r="A25" s="394"/>
      <c r="B25" s="330" t="s">
        <v>803</v>
      </c>
      <c r="C25" s="90" t="s">
        <v>804</v>
      </c>
      <c r="D25" s="47" t="s">
        <v>431</v>
      </c>
      <c r="E25" s="91" t="s">
        <v>431</v>
      </c>
      <c r="F25" s="47" t="s">
        <v>431</v>
      </c>
      <c r="G25" s="47" t="s">
        <v>431</v>
      </c>
      <c r="H25" s="47" t="s">
        <v>431</v>
      </c>
      <c r="I25" s="47" t="s">
        <v>431</v>
      </c>
      <c r="J25" s="47" t="s">
        <v>431</v>
      </c>
      <c r="K25" s="47" t="s">
        <v>431</v>
      </c>
      <c r="L25" s="49"/>
      <c r="M25" s="50" t="s">
        <v>45</v>
      </c>
      <c r="N25" s="92" t="s">
        <v>45</v>
      </c>
      <c r="O25" s="42" t="s">
        <v>63</v>
      </c>
      <c r="P25" s="416"/>
      <c r="Q25" s="84" t="s">
        <v>47</v>
      </c>
      <c r="R25" s="36"/>
    </row>
    <row r="26" spans="1:18" x14ac:dyDescent="0.25">
      <c r="A26" s="394">
        <v>13</v>
      </c>
      <c r="B26" s="329" t="s">
        <v>807</v>
      </c>
      <c r="C26" s="61" t="s">
        <v>40</v>
      </c>
      <c r="D26" s="85">
        <v>327.5</v>
      </c>
      <c r="E26" s="86"/>
      <c r="F26" s="87"/>
      <c r="G26" s="87"/>
      <c r="H26" s="87"/>
      <c r="I26" s="87"/>
      <c r="J26" s="87"/>
      <c r="K26" s="87"/>
      <c r="L26" s="88">
        <f>IF(L28&gt;0,L27/L28,0)</f>
        <v>0</v>
      </c>
      <c r="M26" s="65">
        <f>IF(AND(E26&gt;0,E26&lt;&gt;"0"),L26/E26,0)</f>
        <v>0</v>
      </c>
      <c r="N26" s="66">
        <f>IF(N$1&gt;0,(N$1-M26)/N$1,0)</f>
        <v>1</v>
      </c>
      <c r="O26" s="89" t="s">
        <v>801</v>
      </c>
      <c r="P26" s="416" t="s">
        <v>42</v>
      </c>
      <c r="Q26" s="84"/>
      <c r="R26" s="36" t="s">
        <v>43</v>
      </c>
    </row>
    <row r="27" spans="1:18" x14ac:dyDescent="0.25">
      <c r="A27" s="394"/>
      <c r="B27" s="330" t="s">
        <v>802</v>
      </c>
      <c r="C27" s="90" t="s">
        <v>43</v>
      </c>
      <c r="D27" s="47" t="s">
        <v>431</v>
      </c>
      <c r="E27" s="91" t="s">
        <v>431</v>
      </c>
      <c r="F27" s="47" t="s">
        <v>431</v>
      </c>
      <c r="G27" s="47" t="s">
        <v>431</v>
      </c>
      <c r="H27" s="47" t="s">
        <v>431</v>
      </c>
      <c r="I27" s="47" t="s">
        <v>431</v>
      </c>
      <c r="J27" s="47" t="s">
        <v>431</v>
      </c>
      <c r="K27" s="47" t="s">
        <v>431</v>
      </c>
      <c r="L27" s="49">
        <v>20</v>
      </c>
      <c r="M27" s="50" t="s">
        <v>45</v>
      </c>
      <c r="N27" s="92" t="s">
        <v>45</v>
      </c>
      <c r="O27" s="42" t="s">
        <v>67</v>
      </c>
      <c r="P27" s="416"/>
      <c r="Q27" s="84" t="s">
        <v>47</v>
      </c>
      <c r="R27" s="36"/>
    </row>
    <row r="28" spans="1:18" x14ac:dyDescent="0.25">
      <c r="A28" s="394"/>
      <c r="B28" s="330" t="s">
        <v>803</v>
      </c>
      <c r="C28" s="90" t="s">
        <v>804</v>
      </c>
      <c r="D28" s="47" t="s">
        <v>431</v>
      </c>
      <c r="E28" s="91" t="s">
        <v>431</v>
      </c>
      <c r="F28" s="47" t="s">
        <v>431</v>
      </c>
      <c r="G28" s="47" t="s">
        <v>431</v>
      </c>
      <c r="H28" s="47" t="s">
        <v>431</v>
      </c>
      <c r="I28" s="47" t="s">
        <v>431</v>
      </c>
      <c r="J28" s="47" t="s">
        <v>431</v>
      </c>
      <c r="K28" s="47" t="s">
        <v>431</v>
      </c>
      <c r="L28" s="49"/>
      <c r="M28" s="50" t="s">
        <v>45</v>
      </c>
      <c r="N28" s="92" t="s">
        <v>45</v>
      </c>
      <c r="O28" s="42" t="s">
        <v>68</v>
      </c>
      <c r="P28" s="416"/>
      <c r="Q28" s="84" t="s">
        <v>47</v>
      </c>
      <c r="R28" s="36"/>
    </row>
    <row r="29" spans="1:18" ht="16.899999999999999" customHeight="1" x14ac:dyDescent="0.25">
      <c r="A29" s="394">
        <v>14</v>
      </c>
      <c r="B29" s="321" t="s">
        <v>746</v>
      </c>
      <c r="C29" s="46" t="s">
        <v>40</v>
      </c>
      <c r="D29" s="96">
        <v>10.3</v>
      </c>
      <c r="E29" s="86">
        <v>10</v>
      </c>
      <c r="F29" s="87"/>
      <c r="G29" s="87"/>
      <c r="H29" s="87"/>
      <c r="I29" s="87"/>
      <c r="J29" s="87"/>
      <c r="K29" s="87"/>
      <c r="L29" s="97">
        <f>IF(L31+L32+L33&gt;0,(L17-L30)/((L31+L32+L33)/2),0)</f>
        <v>7.2</v>
      </c>
      <c r="M29" s="50">
        <f>IF(AND(E29&gt;0,E29&lt;&gt;"0"),L29/E29,0)</f>
        <v>0.72</v>
      </c>
      <c r="N29" s="51">
        <f>IF(N$1&gt;0,(N$1-M29)/N$1,0)</f>
        <v>-0.43999999999999989</v>
      </c>
      <c r="O29" s="98" t="s">
        <v>808</v>
      </c>
      <c r="P29" s="416" t="s">
        <v>42</v>
      </c>
      <c r="Q29" s="84"/>
      <c r="R29" s="36" t="s">
        <v>43</v>
      </c>
    </row>
    <row r="30" spans="1:18" ht="21" customHeight="1" x14ac:dyDescent="0.25">
      <c r="A30" s="394"/>
      <c r="B30" s="331" t="s">
        <v>809</v>
      </c>
      <c r="C30" s="99" t="s">
        <v>43</v>
      </c>
      <c r="D30" s="96"/>
      <c r="E30" s="91" t="s">
        <v>431</v>
      </c>
      <c r="F30" s="87"/>
      <c r="G30" s="87"/>
      <c r="H30" s="87"/>
      <c r="I30" s="87"/>
      <c r="J30" s="87"/>
      <c r="K30" s="87"/>
      <c r="L30" s="49">
        <v>2</v>
      </c>
      <c r="M30" s="50"/>
      <c r="N30" s="51"/>
      <c r="O30" s="42" t="s">
        <v>810</v>
      </c>
      <c r="P30" s="416"/>
      <c r="Q30" s="84"/>
      <c r="R30" s="36"/>
    </row>
    <row r="31" spans="1:18" ht="19.899999999999999" customHeight="1" x14ac:dyDescent="0.25">
      <c r="A31" s="394"/>
      <c r="B31" s="332" t="s">
        <v>811</v>
      </c>
      <c r="C31" s="90" t="s">
        <v>75</v>
      </c>
      <c r="D31" s="47" t="s">
        <v>431</v>
      </c>
      <c r="E31" s="91" t="s">
        <v>431</v>
      </c>
      <c r="F31" s="47" t="s">
        <v>431</v>
      </c>
      <c r="G31" s="47" t="s">
        <v>431</v>
      </c>
      <c r="H31" s="47" t="s">
        <v>431</v>
      </c>
      <c r="I31" s="47" t="s">
        <v>431</v>
      </c>
      <c r="J31" s="47" t="s">
        <v>431</v>
      </c>
      <c r="K31" s="47" t="s">
        <v>431</v>
      </c>
      <c r="L31" s="49">
        <v>5</v>
      </c>
      <c r="M31" s="50" t="s">
        <v>45</v>
      </c>
      <c r="N31" s="92" t="s">
        <v>45</v>
      </c>
      <c r="O31" s="42" t="s">
        <v>76</v>
      </c>
      <c r="P31" s="416"/>
      <c r="Q31" s="84" t="s">
        <v>47</v>
      </c>
      <c r="R31" s="36"/>
    </row>
    <row r="32" spans="1:18" x14ac:dyDescent="0.25">
      <c r="A32" s="394"/>
      <c r="B32" s="333" t="s">
        <v>812</v>
      </c>
      <c r="C32" s="90" t="s">
        <v>75</v>
      </c>
      <c r="D32" s="47" t="s">
        <v>431</v>
      </c>
      <c r="E32" s="91" t="s">
        <v>431</v>
      </c>
      <c r="F32" s="47" t="s">
        <v>431</v>
      </c>
      <c r="G32" s="47" t="s">
        <v>431</v>
      </c>
      <c r="H32" s="47" t="s">
        <v>431</v>
      </c>
      <c r="I32" s="47" t="s">
        <v>431</v>
      </c>
      <c r="J32" s="47" t="s">
        <v>431</v>
      </c>
      <c r="K32" s="47" t="s">
        <v>431</v>
      </c>
      <c r="L32" s="49">
        <v>0</v>
      </c>
      <c r="M32" s="50" t="s">
        <v>45</v>
      </c>
      <c r="N32" s="92" t="s">
        <v>45</v>
      </c>
      <c r="O32" s="42" t="s">
        <v>78</v>
      </c>
      <c r="P32" s="416"/>
      <c r="Q32" s="84" t="s">
        <v>47</v>
      </c>
      <c r="R32" s="36"/>
    </row>
    <row r="33" spans="1:27" ht="10.9" customHeight="1" x14ac:dyDescent="0.25">
      <c r="A33" s="394"/>
      <c r="B33" s="104" t="s">
        <v>813</v>
      </c>
      <c r="C33" s="90" t="s">
        <v>75</v>
      </c>
      <c r="D33" s="47" t="s">
        <v>431</v>
      </c>
      <c r="E33" s="91" t="s">
        <v>431</v>
      </c>
      <c r="F33" s="47" t="s">
        <v>431</v>
      </c>
      <c r="G33" s="47" t="s">
        <v>431</v>
      </c>
      <c r="H33" s="47" t="s">
        <v>431</v>
      </c>
      <c r="I33" s="47" t="s">
        <v>431</v>
      </c>
      <c r="J33" s="47" t="s">
        <v>431</v>
      </c>
      <c r="K33" s="47" t="s">
        <v>431</v>
      </c>
      <c r="L33" s="49"/>
      <c r="M33" s="50" t="s">
        <v>45</v>
      </c>
      <c r="N33" s="92" t="s">
        <v>45</v>
      </c>
      <c r="O33" s="42" t="s">
        <v>80</v>
      </c>
      <c r="P33" s="60"/>
      <c r="Q33" s="84" t="s">
        <v>47</v>
      </c>
      <c r="R33" s="36"/>
    </row>
    <row r="34" spans="1:27" ht="11.45" customHeight="1" x14ac:dyDescent="0.25">
      <c r="A34" s="394">
        <v>15</v>
      </c>
      <c r="B34" s="69" t="s">
        <v>814</v>
      </c>
      <c r="C34" s="52" t="s">
        <v>49</v>
      </c>
      <c r="D34" s="47" t="s">
        <v>619</v>
      </c>
      <c r="E34" s="48"/>
      <c r="F34" s="49"/>
      <c r="G34" s="49"/>
      <c r="H34" s="49"/>
      <c r="I34" s="49"/>
      <c r="J34" s="49"/>
      <c r="K34" s="49"/>
      <c r="L34" s="49"/>
      <c r="M34" s="403" t="str">
        <f>IF(E34=0,"-",L34/E34)</f>
        <v>-</v>
      </c>
      <c r="N34" s="51" t="str">
        <f>IF(N$1&gt;0,(N$1-M34)/N$1,0)</f>
        <v>0</v>
      </c>
      <c r="O34" s="42"/>
      <c r="P34" s="60" t="s">
        <v>15</v>
      </c>
      <c r="Q34" s="35">
        <v>1</v>
      </c>
      <c r="R34" s="36" t="s">
        <v>83</v>
      </c>
    </row>
    <row r="35" spans="1:27" s="312" customFormat="1" ht="14.25" customHeight="1" x14ac:dyDescent="0.25">
      <c r="A35" s="404">
        <v>16</v>
      </c>
      <c r="B35" s="398" t="s">
        <v>620</v>
      </c>
      <c r="C35" s="303" t="s">
        <v>86</v>
      </c>
      <c r="D35" s="304" t="s">
        <v>619</v>
      </c>
      <c r="E35" s="305"/>
      <c r="F35" s="306"/>
      <c r="G35" s="306"/>
      <c r="H35" s="306"/>
      <c r="I35" s="306"/>
      <c r="J35" s="306"/>
      <c r="K35" s="306"/>
      <c r="L35" s="307"/>
      <c r="M35" s="308" t="str">
        <f>IF(E35=0,"-",L35/E35)</f>
        <v>-</v>
      </c>
      <c r="N35" s="405" t="str">
        <f>IF(N$1&gt;0,(N$1-M35)/N$1,0)</f>
        <v>0</v>
      </c>
      <c r="O35" s="309"/>
      <c r="P35" s="309" t="s">
        <v>15</v>
      </c>
      <c r="Q35" s="310">
        <v>1</v>
      </c>
      <c r="R35" s="311" t="s">
        <v>83</v>
      </c>
    </row>
    <row r="36" spans="1:27" ht="17.45" customHeight="1" x14ac:dyDescent="0.25">
      <c r="A36" s="399">
        <v>17</v>
      </c>
      <c r="B36" s="334" t="s">
        <v>621</v>
      </c>
      <c r="C36" s="61" t="s">
        <v>75</v>
      </c>
      <c r="D36" s="119">
        <v>15</v>
      </c>
      <c r="E36" s="120"/>
      <c r="F36" s="121"/>
      <c r="G36" s="121"/>
      <c r="H36" s="121"/>
      <c r="I36" s="121"/>
      <c r="J36" s="121"/>
      <c r="K36" s="121"/>
      <c r="L36" s="122"/>
      <c r="M36" s="65">
        <f>IF(AND(E36&gt;0,E36&lt;&gt;"0"),L36/E36,0)</f>
        <v>0</v>
      </c>
      <c r="N36" s="66">
        <f>IF(N$1&gt;0,(N$1-M36)/N$1,0)</f>
        <v>1</v>
      </c>
      <c r="O36" s="416" t="s">
        <v>89</v>
      </c>
      <c r="P36" s="68" t="s">
        <v>90</v>
      </c>
      <c r="Q36" s="84"/>
      <c r="R36" s="36" t="s">
        <v>91</v>
      </c>
    </row>
    <row r="37" spans="1:27" x14ac:dyDescent="0.25">
      <c r="A37" s="394">
        <v>18</v>
      </c>
      <c r="B37" s="335" t="s">
        <v>622</v>
      </c>
      <c r="C37" s="46" t="s">
        <v>75</v>
      </c>
      <c r="D37" s="47">
        <v>12</v>
      </c>
      <c r="E37" s="123"/>
      <c r="F37" s="124"/>
      <c r="G37" s="124"/>
      <c r="H37" s="124"/>
      <c r="I37" s="124"/>
      <c r="J37" s="124"/>
      <c r="K37" s="124"/>
      <c r="L37" s="49"/>
      <c r="M37" s="50">
        <f>IF(AND(E37&gt;0,E37&lt;&gt;"0"),L37/E37,0)</f>
        <v>0</v>
      </c>
      <c r="N37" s="51">
        <f>IF(N$1&gt;0,(N$1-M37)/N$1,0)</f>
        <v>1</v>
      </c>
      <c r="O37" s="42" t="s">
        <v>94</v>
      </c>
      <c r="P37" s="42" t="s">
        <v>90</v>
      </c>
      <c r="Q37" s="35"/>
      <c r="R37" s="36" t="s">
        <v>95</v>
      </c>
    </row>
    <row r="38" spans="1:27" ht="19.149999999999999" customHeight="1" x14ac:dyDescent="0.25">
      <c r="A38" s="394">
        <v>19</v>
      </c>
      <c r="B38" s="335" t="s">
        <v>623</v>
      </c>
      <c r="C38" s="46" t="s">
        <v>98</v>
      </c>
      <c r="D38" s="47">
        <v>18.75</v>
      </c>
      <c r="E38" s="106"/>
      <c r="F38" s="107"/>
      <c r="G38" s="107"/>
      <c r="H38" s="107"/>
      <c r="I38" s="107"/>
      <c r="J38" s="107"/>
      <c r="K38" s="107"/>
      <c r="L38" s="88">
        <f>IF(L36&gt;0,L39/L36*100,0)</f>
        <v>0</v>
      </c>
      <c r="M38" s="50">
        <f>IF(AND(E38&gt;0,E38&lt;&gt;"0"),L38/E38,0)</f>
        <v>0</v>
      </c>
      <c r="N38" s="51">
        <f>IF(N$1&gt;0,(N$1-M38)/N$1,0)</f>
        <v>1</v>
      </c>
      <c r="O38" s="125" t="s">
        <v>99</v>
      </c>
      <c r="P38" s="42" t="s">
        <v>90</v>
      </c>
      <c r="Q38" s="35"/>
      <c r="R38" s="36" t="s">
        <v>98</v>
      </c>
    </row>
    <row r="39" spans="1:27" x14ac:dyDescent="0.25">
      <c r="A39" s="394"/>
      <c r="B39" s="336" t="s">
        <v>100</v>
      </c>
      <c r="C39" s="90" t="s">
        <v>75</v>
      </c>
      <c r="D39" s="47" t="s">
        <v>431</v>
      </c>
      <c r="E39" s="91" t="s">
        <v>431</v>
      </c>
      <c r="F39" s="47" t="s">
        <v>431</v>
      </c>
      <c r="G39" s="47" t="s">
        <v>431</v>
      </c>
      <c r="H39" s="47" t="s">
        <v>431</v>
      </c>
      <c r="I39" s="47" t="s">
        <v>431</v>
      </c>
      <c r="J39" s="47" t="s">
        <v>431</v>
      </c>
      <c r="K39" s="47" t="s">
        <v>431</v>
      </c>
      <c r="L39" s="49"/>
      <c r="M39" s="50" t="s">
        <v>45</v>
      </c>
      <c r="N39" s="92" t="s">
        <v>45</v>
      </c>
      <c r="O39" s="42" t="s">
        <v>101</v>
      </c>
      <c r="P39" s="42"/>
      <c r="Q39" s="35" t="s">
        <v>47</v>
      </c>
      <c r="R39" s="36"/>
    </row>
    <row r="40" spans="1:27" ht="19.149999999999999" customHeight="1" x14ac:dyDescent="0.25">
      <c r="A40" s="394">
        <v>20</v>
      </c>
      <c r="B40" s="335" t="s">
        <v>624</v>
      </c>
      <c r="C40" s="46" t="s">
        <v>75</v>
      </c>
      <c r="D40" s="47">
        <v>88</v>
      </c>
      <c r="E40" s="123"/>
      <c r="F40" s="124"/>
      <c r="G40" s="124"/>
      <c r="H40" s="124"/>
      <c r="I40" s="124"/>
      <c r="J40" s="124"/>
      <c r="K40" s="124"/>
      <c r="L40" s="49"/>
      <c r="M40" s="50">
        <f>IF(AND(E40&gt;0,E40&lt;&gt;"0"),L40/E40,0)</f>
        <v>0</v>
      </c>
      <c r="N40" s="51">
        <f>IF(N$1&gt;0,(N$1-M40)/N$1,0)</f>
        <v>1</v>
      </c>
      <c r="O40" s="42" t="s">
        <v>104</v>
      </c>
      <c r="P40" s="42" t="s">
        <v>90</v>
      </c>
      <c r="Q40" s="35"/>
      <c r="R40" s="36" t="s">
        <v>91</v>
      </c>
    </row>
    <row r="41" spans="1:27" ht="21.75" customHeight="1" x14ac:dyDescent="0.25">
      <c r="A41" s="394">
        <v>21</v>
      </c>
      <c r="B41" s="335" t="s">
        <v>625</v>
      </c>
      <c r="C41" s="46" t="s">
        <v>98</v>
      </c>
      <c r="D41" s="47">
        <v>86.36</v>
      </c>
      <c r="E41" s="106"/>
      <c r="F41" s="107"/>
      <c r="G41" s="107"/>
      <c r="H41" s="107"/>
      <c r="I41" s="107"/>
      <c r="J41" s="107"/>
      <c r="K41" s="107"/>
      <c r="L41" s="88">
        <f>IF(L40&gt;0,L42/L40*100,0)</f>
        <v>0</v>
      </c>
      <c r="M41" s="50">
        <f>IF(AND(E41&gt;0,E41&lt;&gt;"0"),L41/E41,0)</f>
        <v>0</v>
      </c>
      <c r="N41" s="51">
        <f>IF(N$1&gt;0,(N$1-M41)/N$1,0)</f>
        <v>1</v>
      </c>
      <c r="O41" s="125" t="s">
        <v>107</v>
      </c>
      <c r="P41" s="42" t="s">
        <v>90</v>
      </c>
      <c r="Q41" s="35"/>
      <c r="R41" s="36" t="s">
        <v>98</v>
      </c>
    </row>
    <row r="42" spans="1:27" ht="19.149999999999999" customHeight="1" x14ac:dyDescent="0.25">
      <c r="A42" s="394"/>
      <c r="B42" s="336" t="s">
        <v>108</v>
      </c>
      <c r="C42" s="90" t="s">
        <v>75</v>
      </c>
      <c r="D42" s="47" t="s">
        <v>431</v>
      </c>
      <c r="E42" s="91" t="s">
        <v>431</v>
      </c>
      <c r="F42" s="47" t="s">
        <v>431</v>
      </c>
      <c r="G42" s="47" t="s">
        <v>431</v>
      </c>
      <c r="H42" s="47" t="s">
        <v>431</v>
      </c>
      <c r="I42" s="47" t="s">
        <v>431</v>
      </c>
      <c r="J42" s="47" t="s">
        <v>431</v>
      </c>
      <c r="K42" s="47" t="s">
        <v>431</v>
      </c>
      <c r="L42" s="49"/>
      <c r="M42" s="50" t="s">
        <v>45</v>
      </c>
      <c r="N42" s="92" t="s">
        <v>45</v>
      </c>
      <c r="O42" s="42" t="s">
        <v>109</v>
      </c>
      <c r="P42" s="42"/>
      <c r="Q42" s="35" t="s">
        <v>47</v>
      </c>
      <c r="R42" s="36"/>
    </row>
    <row r="43" spans="1:27" ht="20.45" customHeight="1" x14ac:dyDescent="0.25">
      <c r="A43" s="394">
        <v>22</v>
      </c>
      <c r="B43" s="337" t="str">
        <f>"19. Количество медицинских специалистов, обучавшихся в рамках целевой подготовки, трудоустроившихся в " &amp;$B$3 &amp;" :"</f>
        <v>19. Количество медицинских специалистов, обучавшихся в рамках целевой подготовки, трудоустроившихся в Наименование МО :</v>
      </c>
      <c r="C43" s="46" t="s">
        <v>75</v>
      </c>
      <c r="D43" s="47">
        <v>3</v>
      </c>
      <c r="E43" s="126">
        <f t="shared" ref="E43:L43" si="2">E44+E45</f>
        <v>0</v>
      </c>
      <c r="F43" s="127">
        <f t="shared" si="2"/>
        <v>0</v>
      </c>
      <c r="G43" s="127">
        <f t="shared" si="2"/>
        <v>0</v>
      </c>
      <c r="H43" s="127">
        <f t="shared" si="2"/>
        <v>0</v>
      </c>
      <c r="I43" s="127">
        <f t="shared" si="2"/>
        <v>0</v>
      </c>
      <c r="J43" s="127">
        <f t="shared" si="2"/>
        <v>0</v>
      </c>
      <c r="K43" s="127">
        <f t="shared" si="2"/>
        <v>0</v>
      </c>
      <c r="L43" s="127">
        <f t="shared" si="2"/>
        <v>0</v>
      </c>
      <c r="M43" s="50">
        <f t="shared" ref="M43:M53" si="3">IF(AND(E43&gt;0,E43&lt;&gt;"0"),L43/E43,0)</f>
        <v>0</v>
      </c>
      <c r="N43" s="51">
        <f t="shared" ref="N43:N53" si="4">IF(N$1&gt;0,(N$1-M43)/N$1,0)</f>
        <v>1</v>
      </c>
      <c r="O43" s="125" t="s">
        <v>111</v>
      </c>
      <c r="P43" s="42" t="s">
        <v>90</v>
      </c>
      <c r="Q43" s="35"/>
      <c r="R43" s="36"/>
    </row>
    <row r="44" spans="1:27" x14ac:dyDescent="0.25">
      <c r="A44" s="394" t="s">
        <v>815</v>
      </c>
      <c r="B44" s="338" t="s">
        <v>626</v>
      </c>
      <c r="C44" s="46" t="s">
        <v>75</v>
      </c>
      <c r="D44" s="47">
        <v>2</v>
      </c>
      <c r="E44" s="123"/>
      <c r="F44" s="128"/>
      <c r="G44" s="128"/>
      <c r="H44" s="128"/>
      <c r="I44" s="128"/>
      <c r="J44" s="128"/>
      <c r="K44" s="128"/>
      <c r="L44" s="49"/>
      <c r="M44" s="50">
        <f t="shared" si="3"/>
        <v>0</v>
      </c>
      <c r="N44" s="51">
        <f t="shared" si="4"/>
        <v>1</v>
      </c>
      <c r="O44" s="42"/>
      <c r="P44" s="42" t="s">
        <v>90</v>
      </c>
      <c r="Q44" s="35"/>
      <c r="R44" s="36" t="s">
        <v>75</v>
      </c>
    </row>
    <row r="45" spans="1:27" x14ac:dyDescent="0.25">
      <c r="A45" s="394" t="s">
        <v>816</v>
      </c>
      <c r="B45" s="338" t="s">
        <v>627</v>
      </c>
      <c r="C45" s="46" t="s">
        <v>75</v>
      </c>
      <c r="D45" s="47">
        <v>1</v>
      </c>
      <c r="E45" s="123"/>
      <c r="F45" s="128"/>
      <c r="G45" s="128"/>
      <c r="H45" s="128"/>
      <c r="I45" s="128"/>
      <c r="J45" s="128"/>
      <c r="K45" s="128"/>
      <c r="L45" s="49"/>
      <c r="M45" s="50">
        <f t="shared" si="3"/>
        <v>0</v>
      </c>
      <c r="N45" s="51">
        <f t="shared" si="4"/>
        <v>1</v>
      </c>
      <c r="O45" s="42"/>
      <c r="P45" s="42" t="s">
        <v>90</v>
      </c>
      <c r="Q45" s="35"/>
      <c r="R45" s="36" t="s">
        <v>75</v>
      </c>
    </row>
    <row r="46" spans="1:27" ht="22.5" customHeight="1" x14ac:dyDescent="0.25">
      <c r="A46" s="394">
        <v>23</v>
      </c>
      <c r="B46" s="339" t="s">
        <v>628</v>
      </c>
      <c r="C46" s="129" t="s">
        <v>75</v>
      </c>
      <c r="D46" s="119">
        <v>52</v>
      </c>
      <c r="E46" s="253">
        <f t="shared" ref="E46:L46" si="5">E47+E50</f>
        <v>17</v>
      </c>
      <c r="F46" s="254">
        <f t="shared" si="5"/>
        <v>0</v>
      </c>
      <c r="G46" s="254">
        <f t="shared" si="5"/>
        <v>0</v>
      </c>
      <c r="H46" s="254">
        <f t="shared" si="5"/>
        <v>0</v>
      </c>
      <c r="I46" s="254">
        <f t="shared" si="5"/>
        <v>0</v>
      </c>
      <c r="J46" s="254">
        <f t="shared" si="5"/>
        <v>0</v>
      </c>
      <c r="K46" s="254">
        <f t="shared" si="5"/>
        <v>0</v>
      </c>
      <c r="L46" s="254">
        <f t="shared" si="5"/>
        <v>10</v>
      </c>
      <c r="M46" s="65">
        <f t="shared" si="3"/>
        <v>0.58823529411764708</v>
      </c>
      <c r="N46" s="66">
        <f t="shared" si="4"/>
        <v>-0.17647058823529421</v>
      </c>
      <c r="O46" s="125" t="s">
        <v>118</v>
      </c>
      <c r="P46" s="59" t="s">
        <v>119</v>
      </c>
      <c r="Q46" s="246">
        <v>1</v>
      </c>
    </row>
    <row r="47" spans="1:27" s="25" customFormat="1" ht="13.5" customHeight="1" x14ac:dyDescent="0.2">
      <c r="A47" s="394" t="s">
        <v>112</v>
      </c>
      <c r="B47" s="340" t="s">
        <v>629</v>
      </c>
      <c r="C47" s="90" t="s">
        <v>75</v>
      </c>
      <c r="D47" s="47">
        <v>52</v>
      </c>
      <c r="E47" s="255">
        <f t="shared" ref="E47:L47" si="6">E48+E49</f>
        <v>6</v>
      </c>
      <c r="F47" s="256">
        <f t="shared" si="6"/>
        <v>0</v>
      </c>
      <c r="G47" s="256">
        <f t="shared" si="6"/>
        <v>0</v>
      </c>
      <c r="H47" s="256">
        <f t="shared" si="6"/>
        <v>0</v>
      </c>
      <c r="I47" s="256">
        <f t="shared" si="6"/>
        <v>0</v>
      </c>
      <c r="J47" s="256">
        <f t="shared" si="6"/>
        <v>0</v>
      </c>
      <c r="K47" s="256">
        <f t="shared" si="6"/>
        <v>0</v>
      </c>
      <c r="L47" s="256">
        <f t="shared" si="6"/>
        <v>3</v>
      </c>
      <c r="M47" s="50">
        <f t="shared" si="3"/>
        <v>0.5</v>
      </c>
      <c r="N47" s="51">
        <f t="shared" si="4"/>
        <v>0</v>
      </c>
      <c r="O47" s="125" t="s">
        <v>122</v>
      </c>
      <c r="P47" s="59" t="s">
        <v>119</v>
      </c>
      <c r="Q47" s="246">
        <v>1</v>
      </c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5" customFormat="1" ht="11.45" customHeight="1" x14ac:dyDescent="0.2">
      <c r="A48" s="394" t="s">
        <v>817</v>
      </c>
      <c r="B48" s="341" t="s">
        <v>630</v>
      </c>
      <c r="C48" s="90" t="s">
        <v>75</v>
      </c>
      <c r="D48" s="47">
        <v>52</v>
      </c>
      <c r="E48" s="123">
        <v>4</v>
      </c>
      <c r="F48" s="124"/>
      <c r="G48" s="124"/>
      <c r="H48" s="124"/>
      <c r="I48" s="124"/>
      <c r="J48" s="124"/>
      <c r="K48" s="124"/>
      <c r="L48" s="49">
        <v>1</v>
      </c>
      <c r="M48" s="50">
        <f t="shared" si="3"/>
        <v>0.25</v>
      </c>
      <c r="N48" s="51">
        <f t="shared" si="4"/>
        <v>0.5</v>
      </c>
      <c r="O48" s="42"/>
      <c r="P48" s="59" t="s">
        <v>119</v>
      </c>
      <c r="Q48" s="246">
        <v>1</v>
      </c>
      <c r="S48" s="11"/>
      <c r="T48" s="11"/>
      <c r="U48" s="11"/>
      <c r="V48" s="11"/>
      <c r="W48" s="11"/>
      <c r="X48" s="11"/>
      <c r="Y48" s="11"/>
      <c r="Z48" s="11"/>
      <c r="AA48" s="11"/>
    </row>
    <row r="49" spans="1:27" s="25" customFormat="1" ht="11.45" customHeight="1" x14ac:dyDescent="0.2">
      <c r="A49" s="394" t="s">
        <v>818</v>
      </c>
      <c r="B49" s="341" t="s">
        <v>631</v>
      </c>
      <c r="C49" s="90" t="s">
        <v>75</v>
      </c>
      <c r="D49" s="47">
        <v>52</v>
      </c>
      <c r="E49" s="123">
        <v>2</v>
      </c>
      <c r="F49" s="124"/>
      <c r="G49" s="124"/>
      <c r="H49" s="124"/>
      <c r="I49" s="124"/>
      <c r="J49" s="124"/>
      <c r="K49" s="124"/>
      <c r="L49" s="49">
        <v>2</v>
      </c>
      <c r="M49" s="50">
        <f t="shared" si="3"/>
        <v>1</v>
      </c>
      <c r="N49" s="51">
        <f t="shared" si="4"/>
        <v>-1</v>
      </c>
      <c r="O49" s="42"/>
      <c r="P49" s="59" t="s">
        <v>119</v>
      </c>
      <c r="Q49" s="246">
        <v>1</v>
      </c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25" customFormat="1" ht="23.25" customHeight="1" x14ac:dyDescent="0.2">
      <c r="A50" s="394" t="s">
        <v>114</v>
      </c>
      <c r="B50" s="340" t="s">
        <v>632</v>
      </c>
      <c r="C50" s="90" t="s">
        <v>75</v>
      </c>
      <c r="D50" s="47">
        <v>52</v>
      </c>
      <c r="E50" s="255">
        <f t="shared" ref="E50:L50" si="7">E51+E52</f>
        <v>11</v>
      </c>
      <c r="F50" s="256">
        <f t="shared" si="7"/>
        <v>0</v>
      </c>
      <c r="G50" s="256">
        <f t="shared" si="7"/>
        <v>0</v>
      </c>
      <c r="H50" s="256">
        <f t="shared" si="7"/>
        <v>0</v>
      </c>
      <c r="I50" s="256">
        <f t="shared" si="7"/>
        <v>0</v>
      </c>
      <c r="J50" s="256">
        <f t="shared" si="7"/>
        <v>0</v>
      </c>
      <c r="K50" s="256">
        <f t="shared" si="7"/>
        <v>0</v>
      </c>
      <c r="L50" s="256">
        <f t="shared" si="7"/>
        <v>7</v>
      </c>
      <c r="M50" s="50">
        <f t="shared" si="3"/>
        <v>0.63636363636363635</v>
      </c>
      <c r="N50" s="51">
        <f t="shared" si="4"/>
        <v>-0.27272727272727271</v>
      </c>
      <c r="O50" s="125" t="s">
        <v>129</v>
      </c>
      <c r="P50" s="59" t="s">
        <v>119</v>
      </c>
      <c r="Q50" s="246">
        <v>1</v>
      </c>
      <c r="S50" s="11"/>
      <c r="T50" s="11"/>
      <c r="U50" s="11"/>
      <c r="V50" s="11"/>
      <c r="W50" s="11"/>
      <c r="X50" s="11"/>
      <c r="Y50" s="11"/>
      <c r="Z50" s="11"/>
      <c r="AA50" s="11"/>
    </row>
    <row r="51" spans="1:27" s="25" customFormat="1" ht="11.45" customHeight="1" x14ac:dyDescent="0.2">
      <c r="A51" s="394" t="s">
        <v>819</v>
      </c>
      <c r="B51" s="341" t="s">
        <v>633</v>
      </c>
      <c r="C51" s="90" t="s">
        <v>75</v>
      </c>
      <c r="D51" s="47">
        <v>52</v>
      </c>
      <c r="E51" s="123">
        <v>7</v>
      </c>
      <c r="F51" s="124"/>
      <c r="G51" s="124"/>
      <c r="H51" s="124"/>
      <c r="I51" s="124"/>
      <c r="J51" s="124"/>
      <c r="K51" s="124"/>
      <c r="L51" s="49">
        <v>3</v>
      </c>
      <c r="M51" s="50">
        <f t="shared" si="3"/>
        <v>0.42857142857142849</v>
      </c>
      <c r="N51" s="51">
        <f t="shared" si="4"/>
        <v>0.1428571428571429</v>
      </c>
      <c r="O51" s="42"/>
      <c r="P51" s="59" t="s">
        <v>119</v>
      </c>
      <c r="Q51" s="246">
        <v>1</v>
      </c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25" customFormat="1" ht="11.45" customHeight="1" x14ac:dyDescent="0.2">
      <c r="A52" s="394" t="s">
        <v>820</v>
      </c>
      <c r="B52" s="342" t="s">
        <v>634</v>
      </c>
      <c r="C52" s="101" t="s">
        <v>75</v>
      </c>
      <c r="D52" s="54">
        <v>52</v>
      </c>
      <c r="E52" s="179">
        <v>4</v>
      </c>
      <c r="F52" s="180"/>
      <c r="G52" s="180"/>
      <c r="H52" s="180"/>
      <c r="I52" s="180"/>
      <c r="J52" s="180"/>
      <c r="K52" s="180"/>
      <c r="L52" s="56">
        <v>4</v>
      </c>
      <c r="M52" s="57">
        <f t="shared" si="3"/>
        <v>1</v>
      </c>
      <c r="N52" s="58">
        <f t="shared" si="4"/>
        <v>-1</v>
      </c>
      <c r="O52" s="59"/>
      <c r="P52" s="59" t="s">
        <v>119</v>
      </c>
      <c r="Q52" s="246">
        <v>1</v>
      </c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0.9" customHeight="1" x14ac:dyDescent="0.25">
      <c r="A53" s="394" t="s">
        <v>116</v>
      </c>
      <c r="B53" s="335" t="s">
        <v>635</v>
      </c>
      <c r="C53" s="46" t="s">
        <v>98</v>
      </c>
      <c r="D53" s="96"/>
      <c r="E53" s="106"/>
      <c r="F53" s="107"/>
      <c r="G53" s="107"/>
      <c r="H53" s="107"/>
      <c r="I53" s="107"/>
      <c r="J53" s="107"/>
      <c r="K53" s="107"/>
      <c r="L53" s="97">
        <f>IF(L55&gt;0,L54/L55*100,0)</f>
        <v>0</v>
      </c>
      <c r="M53" s="50">
        <f t="shared" si="3"/>
        <v>0</v>
      </c>
      <c r="N53" s="51">
        <f t="shared" si="4"/>
        <v>1</v>
      </c>
      <c r="O53" s="125" t="s">
        <v>136</v>
      </c>
      <c r="P53" s="42" t="s">
        <v>90</v>
      </c>
      <c r="Q53" s="35"/>
      <c r="R53" s="36" t="s">
        <v>98</v>
      </c>
    </row>
    <row r="54" spans="1:27" x14ac:dyDescent="0.25">
      <c r="A54" s="394"/>
      <c r="B54" s="336" t="s">
        <v>137</v>
      </c>
      <c r="C54" s="129" t="s">
        <v>75</v>
      </c>
      <c r="D54" s="119" t="s">
        <v>431</v>
      </c>
      <c r="E54" s="130" t="s">
        <v>431</v>
      </c>
      <c r="F54" s="119" t="s">
        <v>431</v>
      </c>
      <c r="G54" s="119" t="s">
        <v>431</v>
      </c>
      <c r="H54" s="119" t="s">
        <v>431</v>
      </c>
      <c r="I54" s="119" t="s">
        <v>431</v>
      </c>
      <c r="J54" s="119" t="s">
        <v>431</v>
      </c>
      <c r="K54" s="119" t="s">
        <v>431</v>
      </c>
      <c r="L54" s="122"/>
      <c r="M54" s="65" t="s">
        <v>45</v>
      </c>
      <c r="N54" s="95" t="s">
        <v>45</v>
      </c>
      <c r="O54" s="416"/>
      <c r="P54" s="42"/>
      <c r="Q54" s="35" t="s">
        <v>47</v>
      </c>
      <c r="R54" s="36"/>
    </row>
    <row r="55" spans="1:27" ht="10.9" customHeight="1" x14ac:dyDescent="0.25">
      <c r="A55" s="397"/>
      <c r="B55" s="343" t="s">
        <v>138</v>
      </c>
      <c r="C55" s="101" t="s">
        <v>75</v>
      </c>
      <c r="D55" s="54" t="s">
        <v>431</v>
      </c>
      <c r="E55" s="102" t="s">
        <v>431</v>
      </c>
      <c r="F55" s="54" t="s">
        <v>431</v>
      </c>
      <c r="G55" s="54" t="s">
        <v>431</v>
      </c>
      <c r="H55" s="54" t="s">
        <v>431</v>
      </c>
      <c r="I55" s="54" t="s">
        <v>431</v>
      </c>
      <c r="J55" s="54" t="s">
        <v>431</v>
      </c>
      <c r="K55" s="54" t="s">
        <v>431</v>
      </c>
      <c r="L55" s="56"/>
      <c r="M55" s="57" t="s">
        <v>45</v>
      </c>
      <c r="N55" s="103" t="s">
        <v>45</v>
      </c>
      <c r="O55" s="59"/>
      <c r="P55" s="59"/>
      <c r="Q55" s="35" t="s">
        <v>47</v>
      </c>
      <c r="R55" s="36"/>
    </row>
    <row r="56" spans="1:27" ht="13.5" customHeight="1" x14ac:dyDescent="0.25">
      <c r="A56" s="399" t="s">
        <v>134</v>
      </c>
      <c r="B56" s="334" t="s">
        <v>636</v>
      </c>
      <c r="C56" s="61" t="s">
        <v>75</v>
      </c>
      <c r="D56" s="119">
        <v>243</v>
      </c>
      <c r="E56" s="400"/>
      <c r="F56" s="401"/>
      <c r="G56" s="401"/>
      <c r="H56" s="401"/>
      <c r="I56" s="401"/>
      <c r="J56" s="401"/>
      <c r="K56" s="401"/>
      <c r="L56" s="122"/>
      <c r="M56" s="402" t="str">
        <f>IF(E56&gt;0,L56/E56*100,"+")</f>
        <v>+</v>
      </c>
      <c r="N56" s="66" t="str">
        <f t="shared" ref="N56:N72" si="8">IF(N$1&gt;0,(N$1-M56)/N$1,0)</f>
        <v>0</v>
      </c>
      <c r="O56" s="416" t="s">
        <v>141</v>
      </c>
      <c r="P56" s="43" t="s">
        <v>119</v>
      </c>
      <c r="Q56" s="35">
        <v>1</v>
      </c>
      <c r="R56" s="36" t="s">
        <v>75</v>
      </c>
    </row>
    <row r="57" spans="1:27" ht="18.75" customHeight="1" x14ac:dyDescent="0.25">
      <c r="A57" s="394" t="s">
        <v>139</v>
      </c>
      <c r="B57" s="335" t="s">
        <v>637</v>
      </c>
      <c r="C57" s="137" t="s">
        <v>747</v>
      </c>
      <c r="D57" s="47" t="s">
        <v>619</v>
      </c>
      <c r="E57" s="134"/>
      <c r="F57" s="135"/>
      <c r="G57" s="135"/>
      <c r="H57" s="135"/>
      <c r="I57" s="135"/>
      <c r="J57" s="135"/>
      <c r="K57" s="135"/>
      <c r="L57" s="49"/>
      <c r="M57" s="136" t="str">
        <f>IF(E57&gt;0,L57/E57*100,"*")</f>
        <v>*</v>
      </c>
      <c r="N57" s="51" t="str">
        <f t="shared" si="8"/>
        <v>0</v>
      </c>
      <c r="O57" s="42" t="s">
        <v>144</v>
      </c>
      <c r="P57" s="43" t="s">
        <v>15</v>
      </c>
      <c r="Q57" s="35">
        <v>1</v>
      </c>
      <c r="R57" s="36" t="s">
        <v>145</v>
      </c>
    </row>
    <row r="58" spans="1:27" ht="13.5" customHeight="1" x14ac:dyDescent="0.25">
      <c r="A58" s="394" t="s">
        <v>142</v>
      </c>
      <c r="B58" s="335" t="s">
        <v>638</v>
      </c>
      <c r="C58" s="137" t="s">
        <v>747</v>
      </c>
      <c r="D58" s="47" t="s">
        <v>619</v>
      </c>
      <c r="E58" s="134"/>
      <c r="F58" s="135"/>
      <c r="G58" s="135"/>
      <c r="H58" s="135"/>
      <c r="I58" s="135"/>
      <c r="J58" s="135"/>
      <c r="K58" s="135"/>
      <c r="L58" s="49"/>
      <c r="M58" s="136" t="str">
        <f>IF(E58&gt;0,L58/E58*100,"*")</f>
        <v>*</v>
      </c>
      <c r="N58" s="51" t="str">
        <f t="shared" si="8"/>
        <v>0</v>
      </c>
      <c r="O58" s="42" t="s">
        <v>639</v>
      </c>
      <c r="P58" s="43" t="s">
        <v>119</v>
      </c>
      <c r="Q58" s="35">
        <v>1</v>
      </c>
      <c r="R58" s="36" t="s">
        <v>149</v>
      </c>
    </row>
    <row r="59" spans="1:27" ht="13.5" customHeight="1" x14ac:dyDescent="0.25">
      <c r="A59" s="394" t="s">
        <v>146</v>
      </c>
      <c r="B59" s="321" t="s">
        <v>640</v>
      </c>
      <c r="C59" s="137" t="s">
        <v>747</v>
      </c>
      <c r="D59" s="96" t="s">
        <v>619</v>
      </c>
      <c r="E59" s="134"/>
      <c r="F59" s="135"/>
      <c r="G59" s="135"/>
      <c r="H59" s="135"/>
      <c r="I59" s="135"/>
      <c r="J59" s="135"/>
      <c r="K59" s="135"/>
      <c r="L59" s="49"/>
      <c r="M59" s="136" t="str">
        <f>IF(E59&gt;0,L59/E59*100,"*")</f>
        <v>*</v>
      </c>
      <c r="N59" s="51" t="str">
        <f t="shared" si="8"/>
        <v>0</v>
      </c>
      <c r="O59" s="416"/>
      <c r="P59" s="43" t="s">
        <v>15</v>
      </c>
      <c r="Q59" s="35">
        <v>1</v>
      </c>
      <c r="R59" s="36" t="s">
        <v>152</v>
      </c>
    </row>
    <row r="60" spans="1:27" ht="13.5" customHeight="1" x14ac:dyDescent="0.25">
      <c r="A60" s="394" t="s">
        <v>150</v>
      </c>
      <c r="B60" s="45" t="s">
        <v>641</v>
      </c>
      <c r="C60" s="46" t="s">
        <v>75</v>
      </c>
      <c r="D60" s="47">
        <v>1</v>
      </c>
      <c r="E60" s="134"/>
      <c r="F60" s="135"/>
      <c r="G60" s="135"/>
      <c r="H60" s="135"/>
      <c r="I60" s="135"/>
      <c r="J60" s="135"/>
      <c r="K60" s="135"/>
      <c r="L60" s="49"/>
      <c r="M60" s="136" t="str">
        <f>IF(E60&gt;0,L60/E60*100,"*")</f>
        <v>*</v>
      </c>
      <c r="N60" s="51" t="str">
        <f t="shared" si="8"/>
        <v>0</v>
      </c>
      <c r="O60" s="42" t="s">
        <v>642</v>
      </c>
      <c r="P60" s="59" t="s">
        <v>119</v>
      </c>
      <c r="Q60" s="105">
        <v>1</v>
      </c>
      <c r="R60" s="36" t="s">
        <v>156</v>
      </c>
    </row>
    <row r="61" spans="1:27" ht="13.5" customHeight="1" x14ac:dyDescent="0.25">
      <c r="A61" s="399" t="s">
        <v>153</v>
      </c>
      <c r="B61" s="334" t="s">
        <v>643</v>
      </c>
      <c r="C61" s="61" t="s">
        <v>75</v>
      </c>
      <c r="D61" s="119">
        <v>121</v>
      </c>
      <c r="E61" s="120"/>
      <c r="F61" s="121"/>
      <c r="G61" s="121"/>
      <c r="H61" s="121"/>
      <c r="I61" s="121"/>
      <c r="J61" s="121"/>
      <c r="K61" s="121"/>
      <c r="L61" s="122"/>
      <c r="M61" s="65">
        <f t="shared" ref="M61:M72" si="9">IF(AND(E61&gt;0,E61&lt;&gt;"0"),L61/E61,0)</f>
        <v>0</v>
      </c>
      <c r="N61" s="66">
        <f t="shared" si="8"/>
        <v>1</v>
      </c>
      <c r="O61" s="416" t="s">
        <v>141</v>
      </c>
      <c r="P61" s="416" t="s">
        <v>119</v>
      </c>
      <c r="Q61" s="84">
        <v>1</v>
      </c>
      <c r="R61" s="36" t="s">
        <v>75</v>
      </c>
    </row>
    <row r="62" spans="1:27" ht="13.5" customHeight="1" x14ac:dyDescent="0.25">
      <c r="A62" s="394" t="s">
        <v>157</v>
      </c>
      <c r="B62" s="321" t="s">
        <v>644</v>
      </c>
      <c r="C62" s="46" t="s">
        <v>75</v>
      </c>
      <c r="D62" s="47">
        <v>93</v>
      </c>
      <c r="E62" s="123"/>
      <c r="F62" s="124"/>
      <c r="G62" s="124"/>
      <c r="H62" s="124"/>
      <c r="I62" s="124"/>
      <c r="J62" s="124"/>
      <c r="K62" s="124"/>
      <c r="L62" s="49"/>
      <c r="M62" s="50">
        <f t="shared" si="9"/>
        <v>0</v>
      </c>
      <c r="N62" s="51">
        <f t="shared" si="8"/>
        <v>1</v>
      </c>
      <c r="O62" s="42" t="s">
        <v>141</v>
      </c>
      <c r="P62" s="416" t="s">
        <v>119</v>
      </c>
      <c r="Q62" s="84">
        <v>1</v>
      </c>
      <c r="R62" s="36" t="s">
        <v>75</v>
      </c>
    </row>
    <row r="63" spans="1:27" ht="13.5" customHeight="1" x14ac:dyDescent="0.25">
      <c r="A63" s="394" t="s">
        <v>159</v>
      </c>
      <c r="B63" s="321" t="s">
        <v>645</v>
      </c>
      <c r="C63" s="46" t="s">
        <v>75</v>
      </c>
      <c r="D63" s="47">
        <v>13</v>
      </c>
      <c r="E63" s="123"/>
      <c r="F63" s="124"/>
      <c r="G63" s="124"/>
      <c r="H63" s="124"/>
      <c r="I63" s="124"/>
      <c r="J63" s="124"/>
      <c r="K63" s="124"/>
      <c r="L63" s="49"/>
      <c r="M63" s="50">
        <f t="shared" si="9"/>
        <v>0</v>
      </c>
      <c r="N63" s="51">
        <f t="shared" si="8"/>
        <v>1</v>
      </c>
      <c r="O63" s="416" t="s">
        <v>141</v>
      </c>
      <c r="P63" s="416" t="s">
        <v>119</v>
      </c>
      <c r="Q63" s="84">
        <v>1</v>
      </c>
      <c r="R63" s="36" t="s">
        <v>75</v>
      </c>
    </row>
    <row r="64" spans="1:27" ht="13.5" customHeight="1" x14ac:dyDescent="0.25">
      <c r="A64" s="394" t="s">
        <v>161</v>
      </c>
      <c r="B64" s="321" t="s">
        <v>646</v>
      </c>
      <c r="C64" s="46" t="s">
        <v>75</v>
      </c>
      <c r="D64" s="47">
        <v>15</v>
      </c>
      <c r="E64" s="123"/>
      <c r="F64" s="124"/>
      <c r="G64" s="124"/>
      <c r="H64" s="124"/>
      <c r="I64" s="124"/>
      <c r="J64" s="124"/>
      <c r="K64" s="124"/>
      <c r="L64" s="49"/>
      <c r="M64" s="50">
        <f t="shared" si="9"/>
        <v>0</v>
      </c>
      <c r="N64" s="51">
        <f t="shared" si="8"/>
        <v>1</v>
      </c>
      <c r="O64" s="42" t="s">
        <v>141</v>
      </c>
      <c r="P64" s="416" t="s">
        <v>119</v>
      </c>
      <c r="Q64" s="84">
        <v>1</v>
      </c>
      <c r="R64" s="36" t="s">
        <v>75</v>
      </c>
    </row>
    <row r="65" spans="1:27" ht="13.5" customHeight="1" x14ac:dyDescent="0.25">
      <c r="A65" s="394" t="s">
        <v>163</v>
      </c>
      <c r="B65" s="321" t="s">
        <v>647</v>
      </c>
      <c r="C65" s="46" t="s">
        <v>75</v>
      </c>
      <c r="D65" s="47">
        <v>1</v>
      </c>
      <c r="E65" s="123"/>
      <c r="F65" s="124"/>
      <c r="G65" s="124"/>
      <c r="H65" s="124"/>
      <c r="I65" s="124"/>
      <c r="J65" s="124"/>
      <c r="K65" s="124"/>
      <c r="L65" s="49"/>
      <c r="M65" s="50">
        <f t="shared" si="9"/>
        <v>0</v>
      </c>
      <c r="N65" s="51">
        <f t="shared" si="8"/>
        <v>1</v>
      </c>
      <c r="O65" s="416" t="s">
        <v>141</v>
      </c>
      <c r="P65" s="416" t="s">
        <v>119</v>
      </c>
      <c r="Q65" s="84">
        <v>1</v>
      </c>
      <c r="R65" s="36" t="s">
        <v>75</v>
      </c>
    </row>
    <row r="66" spans="1:27" ht="13.5" customHeight="1" x14ac:dyDescent="0.25">
      <c r="A66" s="394" t="s">
        <v>165</v>
      </c>
      <c r="B66" s="321" t="s">
        <v>648</v>
      </c>
      <c r="C66" s="46" t="s">
        <v>75</v>
      </c>
      <c r="D66" s="47">
        <v>7</v>
      </c>
      <c r="E66" s="123"/>
      <c r="F66" s="124"/>
      <c r="G66" s="124"/>
      <c r="H66" s="124"/>
      <c r="I66" s="124"/>
      <c r="J66" s="124"/>
      <c r="K66" s="124"/>
      <c r="L66" s="49"/>
      <c r="M66" s="50">
        <f t="shared" si="9"/>
        <v>0</v>
      </c>
      <c r="N66" s="51">
        <f t="shared" si="8"/>
        <v>1</v>
      </c>
      <c r="O66" s="42" t="s">
        <v>141</v>
      </c>
      <c r="P66" s="416" t="s">
        <v>119</v>
      </c>
      <c r="Q66" s="84">
        <v>1</v>
      </c>
      <c r="R66" s="36" t="s">
        <v>75</v>
      </c>
    </row>
    <row r="67" spans="1:27" ht="13.5" customHeight="1" x14ac:dyDescent="0.25">
      <c r="A67" s="394" t="s">
        <v>167</v>
      </c>
      <c r="B67" s="69" t="s">
        <v>649</v>
      </c>
      <c r="C67" s="46" t="s">
        <v>75</v>
      </c>
      <c r="D67" s="47">
        <v>3</v>
      </c>
      <c r="E67" s="123"/>
      <c r="F67" s="124"/>
      <c r="G67" s="124"/>
      <c r="H67" s="124"/>
      <c r="I67" s="124"/>
      <c r="J67" s="124"/>
      <c r="K67" s="124"/>
      <c r="L67" s="49"/>
      <c r="M67" s="50">
        <f t="shared" si="9"/>
        <v>0</v>
      </c>
      <c r="N67" s="51">
        <f t="shared" si="8"/>
        <v>1</v>
      </c>
      <c r="O67" s="42" t="s">
        <v>141</v>
      </c>
      <c r="P67" s="416" t="s">
        <v>119</v>
      </c>
      <c r="Q67" s="84">
        <v>1</v>
      </c>
      <c r="R67" s="36" t="s">
        <v>75</v>
      </c>
      <c r="S67" s="11">
        <v>3</v>
      </c>
      <c r="T67" s="11">
        <v>3</v>
      </c>
      <c r="U67" s="11">
        <v>3</v>
      </c>
      <c r="V67" s="11">
        <v>3</v>
      </c>
      <c r="W67" s="11">
        <v>3</v>
      </c>
      <c r="X67" s="11">
        <v>3</v>
      </c>
      <c r="Y67" s="11">
        <v>3</v>
      </c>
      <c r="Z67" s="11">
        <v>3</v>
      </c>
      <c r="AA67" s="11">
        <v>3</v>
      </c>
    </row>
    <row r="68" spans="1:27" ht="13.5" customHeight="1" x14ac:dyDescent="0.25">
      <c r="A68" s="394" t="s">
        <v>169</v>
      </c>
      <c r="B68" s="69" t="s">
        <v>650</v>
      </c>
      <c r="C68" s="46" t="s">
        <v>75</v>
      </c>
      <c r="D68" s="47">
        <v>31</v>
      </c>
      <c r="E68" s="123"/>
      <c r="F68" s="124"/>
      <c r="G68" s="124"/>
      <c r="H68" s="124"/>
      <c r="I68" s="124"/>
      <c r="J68" s="124"/>
      <c r="K68" s="124"/>
      <c r="L68" s="49"/>
      <c r="M68" s="50">
        <f t="shared" si="9"/>
        <v>0</v>
      </c>
      <c r="N68" s="51">
        <f t="shared" si="8"/>
        <v>1</v>
      </c>
      <c r="O68" s="42" t="s">
        <v>141</v>
      </c>
      <c r="P68" s="60" t="s">
        <v>119</v>
      </c>
      <c r="Q68" s="111">
        <v>1</v>
      </c>
      <c r="R68" s="36" t="s">
        <v>75</v>
      </c>
    </row>
    <row r="69" spans="1:27" ht="13.5" customHeight="1" x14ac:dyDescent="0.25">
      <c r="A69" s="399" t="s">
        <v>171</v>
      </c>
      <c r="B69" s="334" t="s">
        <v>651</v>
      </c>
      <c r="C69" s="129" t="s">
        <v>75</v>
      </c>
      <c r="D69" s="119">
        <v>41</v>
      </c>
      <c r="E69" s="120"/>
      <c r="F69" s="121"/>
      <c r="G69" s="121"/>
      <c r="H69" s="121"/>
      <c r="I69" s="121"/>
      <c r="J69" s="121"/>
      <c r="K69" s="121"/>
      <c r="L69" s="122"/>
      <c r="M69" s="65">
        <f t="shared" si="9"/>
        <v>0</v>
      </c>
      <c r="N69" s="66">
        <f t="shared" si="8"/>
        <v>1</v>
      </c>
      <c r="O69" s="416" t="s">
        <v>141</v>
      </c>
      <c r="P69" s="416" t="s">
        <v>119</v>
      </c>
      <c r="Q69" s="111">
        <v>1</v>
      </c>
      <c r="R69" s="133" t="s">
        <v>98</v>
      </c>
    </row>
    <row r="70" spans="1:27" ht="13.5" customHeight="1" x14ac:dyDescent="0.25">
      <c r="A70" s="394" t="s">
        <v>173</v>
      </c>
      <c r="B70" s="321" t="s">
        <v>652</v>
      </c>
      <c r="C70" s="90" t="s">
        <v>75</v>
      </c>
      <c r="D70" s="47">
        <v>52</v>
      </c>
      <c r="E70" s="123"/>
      <c r="F70" s="124"/>
      <c r="G70" s="124"/>
      <c r="H70" s="124"/>
      <c r="I70" s="124"/>
      <c r="J70" s="124"/>
      <c r="K70" s="124"/>
      <c r="L70" s="49"/>
      <c r="M70" s="50">
        <f t="shared" si="9"/>
        <v>0</v>
      </c>
      <c r="N70" s="51">
        <f t="shared" si="8"/>
        <v>1</v>
      </c>
      <c r="O70" s="42" t="s">
        <v>141</v>
      </c>
      <c r="P70" s="59" t="s">
        <v>119</v>
      </c>
      <c r="Q70" s="246">
        <v>1</v>
      </c>
    </row>
    <row r="71" spans="1:27" ht="13.5" customHeight="1" x14ac:dyDescent="0.25">
      <c r="A71" s="397" t="s">
        <v>175</v>
      </c>
      <c r="B71" s="344" t="s">
        <v>821</v>
      </c>
      <c r="C71" s="101" t="s">
        <v>75</v>
      </c>
      <c r="D71" s="54">
        <v>52</v>
      </c>
      <c r="E71" s="179">
        <v>18</v>
      </c>
      <c r="F71" s="180"/>
      <c r="G71" s="180"/>
      <c r="H71" s="180"/>
      <c r="I71" s="180"/>
      <c r="J71" s="180"/>
      <c r="K71" s="180"/>
      <c r="L71" s="56">
        <v>15</v>
      </c>
      <c r="M71" s="57">
        <f t="shared" si="9"/>
        <v>0.83333333333333337</v>
      </c>
      <c r="N71" s="58">
        <f t="shared" si="8"/>
        <v>-0.66666666666666674</v>
      </c>
      <c r="O71" s="59"/>
      <c r="P71" s="59" t="s">
        <v>119</v>
      </c>
      <c r="Q71" s="246">
        <v>1</v>
      </c>
    </row>
    <row r="72" spans="1:27" ht="27.75" customHeight="1" x14ac:dyDescent="0.25">
      <c r="A72" s="399" t="s">
        <v>177</v>
      </c>
      <c r="B72" s="334" t="s">
        <v>653</v>
      </c>
      <c r="C72" s="61" t="s">
        <v>98</v>
      </c>
      <c r="D72" s="85">
        <v>80</v>
      </c>
      <c r="E72" s="86"/>
      <c r="F72" s="87"/>
      <c r="G72" s="87"/>
      <c r="H72" s="87"/>
      <c r="I72" s="87"/>
      <c r="J72" s="87"/>
      <c r="K72" s="87"/>
      <c r="L72" s="88">
        <f>IF(L74&gt;0,L73/L74*100,0)</f>
        <v>0</v>
      </c>
      <c r="M72" s="65">
        <f t="shared" si="9"/>
        <v>0</v>
      </c>
      <c r="N72" s="66">
        <f t="shared" si="8"/>
        <v>1</v>
      </c>
      <c r="O72" s="131" t="s">
        <v>179</v>
      </c>
      <c r="P72" s="68" t="s">
        <v>180</v>
      </c>
      <c r="Q72" s="84">
        <v>2</v>
      </c>
      <c r="R72" s="36" t="s">
        <v>98</v>
      </c>
    </row>
    <row r="73" spans="1:27" ht="20.45" customHeight="1" x14ac:dyDescent="0.25">
      <c r="A73" s="394"/>
      <c r="B73" s="336" t="s">
        <v>181</v>
      </c>
      <c r="C73" s="90" t="s">
        <v>75</v>
      </c>
      <c r="D73" s="47" t="s">
        <v>431</v>
      </c>
      <c r="E73" s="91" t="s">
        <v>431</v>
      </c>
      <c r="F73" s="47" t="s">
        <v>431</v>
      </c>
      <c r="G73" s="47" t="s">
        <v>431</v>
      </c>
      <c r="H73" s="47" t="s">
        <v>431</v>
      </c>
      <c r="I73" s="47" t="s">
        <v>431</v>
      </c>
      <c r="J73" s="47" t="s">
        <v>431</v>
      </c>
      <c r="K73" s="47" t="s">
        <v>431</v>
      </c>
      <c r="L73" s="49"/>
      <c r="M73" s="50" t="s">
        <v>45</v>
      </c>
      <c r="N73" s="92" t="s">
        <v>45</v>
      </c>
      <c r="O73" s="42"/>
      <c r="P73" s="43"/>
      <c r="Q73" s="35" t="s">
        <v>47</v>
      </c>
      <c r="R73" s="36"/>
    </row>
    <row r="74" spans="1:27" x14ac:dyDescent="0.25">
      <c r="A74" s="394"/>
      <c r="B74" s="345" t="s">
        <v>182</v>
      </c>
      <c r="C74" s="90" t="s">
        <v>75</v>
      </c>
      <c r="D74" s="47" t="s">
        <v>431</v>
      </c>
      <c r="E74" s="91" t="s">
        <v>431</v>
      </c>
      <c r="F74" s="47" t="s">
        <v>431</v>
      </c>
      <c r="G74" s="47" t="s">
        <v>431</v>
      </c>
      <c r="H74" s="47" t="s">
        <v>431</v>
      </c>
      <c r="I74" s="47" t="s">
        <v>431</v>
      </c>
      <c r="J74" s="47" t="s">
        <v>431</v>
      </c>
      <c r="K74" s="47" t="s">
        <v>431</v>
      </c>
      <c r="L74" s="49"/>
      <c r="M74" s="50" t="s">
        <v>45</v>
      </c>
      <c r="N74" s="92" t="s">
        <v>45</v>
      </c>
      <c r="O74" s="42"/>
      <c r="P74" s="43"/>
      <c r="Q74" s="35" t="s">
        <v>47</v>
      </c>
      <c r="R74" s="36"/>
    </row>
    <row r="75" spans="1:27" ht="28.9" customHeight="1" x14ac:dyDescent="0.25">
      <c r="A75" s="394" t="s">
        <v>183</v>
      </c>
      <c r="B75" s="335" t="s">
        <v>654</v>
      </c>
      <c r="C75" s="46" t="s">
        <v>98</v>
      </c>
      <c r="D75" s="96">
        <v>40</v>
      </c>
      <c r="E75" s="106">
        <v>80</v>
      </c>
      <c r="F75" s="107"/>
      <c r="G75" s="107"/>
      <c r="H75" s="107"/>
      <c r="I75" s="107"/>
      <c r="J75" s="107"/>
      <c r="K75" s="107"/>
      <c r="L75" s="88">
        <f>IF(L77&gt;0,L76/L77*100,0)</f>
        <v>40</v>
      </c>
      <c r="M75" s="50">
        <f>IF(AND(E75&gt;0,E75&lt;&gt;"0"),L75/E75,0)</f>
        <v>0.5</v>
      </c>
      <c r="N75" s="51">
        <f>IF(N$1&gt;0,(N$1-M75)/N$1,0)</f>
        <v>0</v>
      </c>
      <c r="O75" s="125" t="s">
        <v>185</v>
      </c>
      <c r="P75" s="43" t="s">
        <v>180</v>
      </c>
      <c r="Q75" s="35">
        <v>2</v>
      </c>
      <c r="R75" s="36" t="s">
        <v>98</v>
      </c>
    </row>
    <row r="76" spans="1:27" ht="20.45" customHeight="1" x14ac:dyDescent="0.25">
      <c r="A76" s="394"/>
      <c r="B76" s="346" t="s">
        <v>186</v>
      </c>
      <c r="C76" s="129" t="s">
        <v>187</v>
      </c>
      <c r="D76" s="119" t="s">
        <v>431</v>
      </c>
      <c r="E76" s="130" t="s">
        <v>431</v>
      </c>
      <c r="F76" s="119" t="s">
        <v>431</v>
      </c>
      <c r="G76" s="119" t="s">
        <v>431</v>
      </c>
      <c r="H76" s="119" t="s">
        <v>431</v>
      </c>
      <c r="I76" s="119" t="s">
        <v>431</v>
      </c>
      <c r="J76" s="119" t="s">
        <v>431</v>
      </c>
      <c r="K76" s="119" t="s">
        <v>431</v>
      </c>
      <c r="L76" s="122">
        <v>2</v>
      </c>
      <c r="M76" s="65" t="s">
        <v>45</v>
      </c>
      <c r="N76" s="95" t="s">
        <v>45</v>
      </c>
      <c r="O76" s="416"/>
      <c r="P76" s="68"/>
      <c r="Q76" s="84" t="s">
        <v>47</v>
      </c>
      <c r="R76" s="36"/>
    </row>
    <row r="77" spans="1:27" ht="10.9" customHeight="1" x14ac:dyDescent="0.25">
      <c r="A77" s="397"/>
      <c r="B77" s="343" t="s">
        <v>188</v>
      </c>
      <c r="C77" s="101" t="s">
        <v>187</v>
      </c>
      <c r="D77" s="54" t="s">
        <v>431</v>
      </c>
      <c r="E77" s="102" t="s">
        <v>431</v>
      </c>
      <c r="F77" s="54" t="s">
        <v>431</v>
      </c>
      <c r="G77" s="54" t="s">
        <v>431</v>
      </c>
      <c r="H77" s="54" t="s">
        <v>431</v>
      </c>
      <c r="I77" s="54" t="s">
        <v>431</v>
      </c>
      <c r="J77" s="54" t="s">
        <v>431</v>
      </c>
      <c r="K77" s="54" t="s">
        <v>431</v>
      </c>
      <c r="L77" s="56">
        <v>5</v>
      </c>
      <c r="M77" s="57" t="s">
        <v>45</v>
      </c>
      <c r="N77" s="103" t="s">
        <v>45</v>
      </c>
      <c r="O77" s="59"/>
      <c r="P77" s="75"/>
      <c r="Q77" s="132" t="s">
        <v>47</v>
      </c>
      <c r="R77" s="133"/>
    </row>
    <row r="78" spans="1:27" ht="15" customHeight="1" x14ac:dyDescent="0.25">
      <c r="A78" s="399" t="s">
        <v>189</v>
      </c>
      <c r="B78" s="334" t="s">
        <v>655</v>
      </c>
      <c r="C78" s="61" t="s">
        <v>98</v>
      </c>
      <c r="D78" s="85">
        <v>87.199801931171081</v>
      </c>
      <c r="E78" s="86"/>
      <c r="F78" s="87"/>
      <c r="G78" s="87"/>
      <c r="H78" s="87"/>
      <c r="I78" s="87"/>
      <c r="J78" s="87"/>
      <c r="K78" s="87"/>
      <c r="L78" s="88">
        <f>IF(L$79&gt;0,L80/L$79*100,0)</f>
        <v>20</v>
      </c>
      <c r="M78" s="65">
        <f>IF(AND(E78&gt;0,E78&lt;&gt;"0"),L78/E78,0)</f>
        <v>0</v>
      </c>
      <c r="N78" s="66">
        <f>IF(N$1&gt;0,(N$1-M78)/N$1,0)</f>
        <v>1</v>
      </c>
      <c r="O78" s="98" t="s">
        <v>191</v>
      </c>
      <c r="P78" s="68" t="s">
        <v>42</v>
      </c>
      <c r="Q78" s="84"/>
      <c r="R78" s="36" t="s">
        <v>95</v>
      </c>
    </row>
    <row r="79" spans="1:27" x14ac:dyDescent="0.25">
      <c r="A79" s="394"/>
      <c r="B79" s="347" t="s">
        <v>822</v>
      </c>
      <c r="C79" s="90" t="s">
        <v>193</v>
      </c>
      <c r="D79" s="47" t="s">
        <v>431</v>
      </c>
      <c r="E79" s="91" t="s">
        <v>431</v>
      </c>
      <c r="F79" s="47" t="s">
        <v>431</v>
      </c>
      <c r="G79" s="47" t="s">
        <v>431</v>
      </c>
      <c r="H79" s="47" t="s">
        <v>431</v>
      </c>
      <c r="I79" s="47" t="s">
        <v>431</v>
      </c>
      <c r="J79" s="47" t="s">
        <v>431</v>
      </c>
      <c r="K79" s="47" t="s">
        <v>431</v>
      </c>
      <c r="L79" s="49">
        <v>100</v>
      </c>
      <c r="M79" s="50" t="s">
        <v>45</v>
      </c>
      <c r="N79" s="92" t="s">
        <v>45</v>
      </c>
      <c r="O79" s="42" t="s">
        <v>194</v>
      </c>
      <c r="P79" s="43"/>
      <c r="Q79" s="35" t="s">
        <v>47</v>
      </c>
      <c r="R79" s="36"/>
    </row>
    <row r="80" spans="1:27" ht="10.9" customHeight="1" x14ac:dyDescent="0.25">
      <c r="A80" s="394"/>
      <c r="B80" s="348" t="s">
        <v>195</v>
      </c>
      <c r="C80" s="90" t="s">
        <v>193</v>
      </c>
      <c r="D80" s="47" t="s">
        <v>431</v>
      </c>
      <c r="E80" s="91" t="s">
        <v>431</v>
      </c>
      <c r="F80" s="47" t="s">
        <v>431</v>
      </c>
      <c r="G80" s="47" t="s">
        <v>431</v>
      </c>
      <c r="H80" s="47" t="s">
        <v>431</v>
      </c>
      <c r="I80" s="47" t="s">
        <v>431</v>
      </c>
      <c r="J80" s="47" t="s">
        <v>431</v>
      </c>
      <c r="K80" s="47" t="s">
        <v>431</v>
      </c>
      <c r="L80" s="49">
        <v>20</v>
      </c>
      <c r="M80" s="50" t="s">
        <v>45</v>
      </c>
      <c r="N80" s="92" t="s">
        <v>45</v>
      </c>
      <c r="O80" s="42" t="s">
        <v>196</v>
      </c>
      <c r="P80" s="59"/>
      <c r="Q80" s="105" t="s">
        <v>47</v>
      </c>
      <c r="R80" s="36"/>
    </row>
    <row r="81" spans="1:18" ht="11.25" customHeight="1" x14ac:dyDescent="0.25">
      <c r="A81" s="394" t="s">
        <v>197</v>
      </c>
      <c r="B81" s="349" t="s">
        <v>656</v>
      </c>
      <c r="C81" s="46" t="s">
        <v>98</v>
      </c>
      <c r="D81" s="96">
        <v>87.199801931171081</v>
      </c>
      <c r="E81" s="106">
        <v>20</v>
      </c>
      <c r="F81" s="107"/>
      <c r="G81" s="107"/>
      <c r="H81" s="107"/>
      <c r="I81" s="107"/>
      <c r="J81" s="107"/>
      <c r="K81" s="107"/>
      <c r="L81" s="97">
        <f>IF(L$82&gt;0,L83/L$82*100,0)</f>
        <v>20</v>
      </c>
      <c r="M81" s="108">
        <f>IF(AND(E81&gt;0,E81&lt;&gt;"0"),L81/E81,0)</f>
        <v>1</v>
      </c>
      <c r="N81" s="51">
        <f>IF(N$1&gt;0,(N$1-M81)/N$1,0)</f>
        <v>-1</v>
      </c>
      <c r="O81" s="109" t="s">
        <v>191</v>
      </c>
      <c r="P81" s="68" t="s">
        <v>42</v>
      </c>
      <c r="Q81" s="84"/>
      <c r="R81" s="36" t="s">
        <v>95</v>
      </c>
    </row>
    <row r="82" spans="1:18" ht="11.25" customHeight="1" x14ac:dyDescent="0.25">
      <c r="A82" s="394"/>
      <c r="B82" s="350" t="s">
        <v>822</v>
      </c>
      <c r="C82" s="46"/>
      <c r="D82" s="96"/>
      <c r="E82" s="91" t="s">
        <v>431</v>
      </c>
      <c r="F82" s="107"/>
      <c r="G82" s="107"/>
      <c r="H82" s="107"/>
      <c r="I82" s="107"/>
      <c r="J82" s="107"/>
      <c r="K82" s="107"/>
      <c r="L82" s="49">
        <v>5</v>
      </c>
      <c r="M82" s="50"/>
      <c r="N82" s="51"/>
      <c r="O82" s="42" t="s">
        <v>200</v>
      </c>
      <c r="P82" s="68"/>
      <c r="Q82" s="84"/>
      <c r="R82" s="36"/>
    </row>
    <row r="83" spans="1:18" x14ac:dyDescent="0.25">
      <c r="A83" s="394"/>
      <c r="B83" s="351" t="s">
        <v>201</v>
      </c>
      <c r="C83" s="90" t="s">
        <v>193</v>
      </c>
      <c r="D83" s="47" t="s">
        <v>431</v>
      </c>
      <c r="E83" s="91" t="s">
        <v>431</v>
      </c>
      <c r="F83" s="47" t="s">
        <v>431</v>
      </c>
      <c r="G83" s="47" t="s">
        <v>431</v>
      </c>
      <c r="H83" s="47" t="s">
        <v>431</v>
      </c>
      <c r="I83" s="47" t="s">
        <v>431</v>
      </c>
      <c r="J83" s="47" t="s">
        <v>431</v>
      </c>
      <c r="K83" s="47" t="s">
        <v>431</v>
      </c>
      <c r="L83" s="49">
        <v>1</v>
      </c>
      <c r="M83" s="50" t="s">
        <v>45</v>
      </c>
      <c r="N83" s="92" t="s">
        <v>45</v>
      </c>
      <c r="O83" s="42" t="s">
        <v>15</v>
      </c>
      <c r="P83" s="43"/>
      <c r="Q83" s="35" t="s">
        <v>47</v>
      </c>
      <c r="R83" s="36"/>
    </row>
    <row r="84" spans="1:18" ht="20.45" customHeight="1" x14ac:dyDescent="0.25">
      <c r="A84" s="394" t="s">
        <v>202</v>
      </c>
      <c r="B84" s="349" t="s">
        <v>657</v>
      </c>
      <c r="C84" s="46" t="s">
        <v>98</v>
      </c>
      <c r="D84" s="96"/>
      <c r="E84" s="106"/>
      <c r="F84" s="107"/>
      <c r="G84" s="107"/>
      <c r="H84" s="107"/>
      <c r="I84" s="107"/>
      <c r="J84" s="107"/>
      <c r="K84" s="107"/>
      <c r="L84" s="97">
        <f>IF(L85&gt;0,L86/L85*100,0)</f>
        <v>25</v>
      </c>
      <c r="M84" s="50">
        <f>IF(AND(E84&gt;0,E84&lt;&gt;"0"),L84/E84,0)</f>
        <v>0</v>
      </c>
      <c r="N84" s="51">
        <f>IF(N$1&gt;0,(N$1-M84)/N$1,0)</f>
        <v>1</v>
      </c>
      <c r="O84" s="109" t="s">
        <v>191</v>
      </c>
      <c r="P84" s="68" t="s">
        <v>42</v>
      </c>
      <c r="Q84" s="84"/>
      <c r="R84" s="36" t="s">
        <v>95</v>
      </c>
    </row>
    <row r="85" spans="1:18" x14ac:dyDescent="0.25">
      <c r="A85" s="394"/>
      <c r="B85" s="351" t="s">
        <v>204</v>
      </c>
      <c r="C85" s="90" t="s">
        <v>193</v>
      </c>
      <c r="D85" s="47" t="s">
        <v>431</v>
      </c>
      <c r="E85" s="91" t="s">
        <v>431</v>
      </c>
      <c r="F85" s="47" t="s">
        <v>431</v>
      </c>
      <c r="G85" s="47" t="s">
        <v>431</v>
      </c>
      <c r="H85" s="47" t="s">
        <v>431</v>
      </c>
      <c r="I85" s="47" t="s">
        <v>431</v>
      </c>
      <c r="J85" s="47" t="s">
        <v>431</v>
      </c>
      <c r="K85" s="47" t="s">
        <v>431</v>
      </c>
      <c r="L85" s="49">
        <v>60</v>
      </c>
      <c r="M85" s="50" t="s">
        <v>45</v>
      </c>
      <c r="N85" s="92" t="s">
        <v>45</v>
      </c>
      <c r="O85" s="110"/>
      <c r="P85" s="43"/>
      <c r="Q85" s="35" t="s">
        <v>47</v>
      </c>
      <c r="R85" s="36"/>
    </row>
    <row r="86" spans="1:18" ht="10.9" customHeight="1" x14ac:dyDescent="0.25">
      <c r="A86" s="394"/>
      <c r="B86" s="352" t="s">
        <v>206</v>
      </c>
      <c r="C86" s="90" t="s">
        <v>193</v>
      </c>
      <c r="D86" s="47" t="s">
        <v>431</v>
      </c>
      <c r="E86" s="91" t="s">
        <v>431</v>
      </c>
      <c r="F86" s="47" t="s">
        <v>431</v>
      </c>
      <c r="G86" s="47" t="s">
        <v>431</v>
      </c>
      <c r="H86" s="47" t="s">
        <v>431</v>
      </c>
      <c r="I86" s="47" t="s">
        <v>431</v>
      </c>
      <c r="J86" s="47" t="s">
        <v>431</v>
      </c>
      <c r="K86" s="47" t="s">
        <v>431</v>
      </c>
      <c r="L86" s="49">
        <v>15</v>
      </c>
      <c r="M86" s="50" t="s">
        <v>45</v>
      </c>
      <c r="N86" s="92" t="s">
        <v>45</v>
      </c>
      <c r="O86" s="42" t="s">
        <v>15</v>
      </c>
      <c r="P86" s="59"/>
      <c r="Q86" s="105" t="s">
        <v>47</v>
      </c>
      <c r="R86" s="36"/>
    </row>
    <row r="87" spans="1:18" ht="11.45" customHeight="1" x14ac:dyDescent="0.25">
      <c r="A87" s="394" t="s">
        <v>207</v>
      </c>
      <c r="B87" s="353" t="s">
        <v>658</v>
      </c>
      <c r="C87" s="90" t="s">
        <v>209</v>
      </c>
      <c r="D87" s="47"/>
      <c r="E87" s="48"/>
      <c r="F87" s="49"/>
      <c r="G87" s="49"/>
      <c r="H87" s="49"/>
      <c r="I87" s="49"/>
      <c r="J87" s="49"/>
      <c r="K87" s="49"/>
      <c r="L87" s="49"/>
      <c r="M87" s="50">
        <f>IF(AND(E87&gt;0,E87&lt;&gt;"0"),L87/E87,0)</f>
        <v>0</v>
      </c>
      <c r="N87" s="92"/>
      <c r="O87" s="42" t="s">
        <v>210</v>
      </c>
      <c r="P87" s="60"/>
      <c r="Q87" s="111"/>
      <c r="R87" s="36"/>
    </row>
    <row r="88" spans="1:18" ht="11.45" customHeight="1" x14ac:dyDescent="0.25">
      <c r="A88" s="394" t="s">
        <v>211</v>
      </c>
      <c r="B88" s="354" t="s">
        <v>659</v>
      </c>
      <c r="C88" s="101" t="s">
        <v>83</v>
      </c>
      <c r="D88" s="54"/>
      <c r="E88" s="55"/>
      <c r="F88" s="56"/>
      <c r="G88" s="56"/>
      <c r="H88" s="56"/>
      <c r="I88" s="56"/>
      <c r="J88" s="56"/>
      <c r="K88" s="56"/>
      <c r="L88" s="56"/>
      <c r="M88" s="112">
        <f>IF(AND(E88&gt;0,E88&lt;&gt;"0"),L88/E88,0)</f>
        <v>0</v>
      </c>
      <c r="N88" s="103"/>
      <c r="O88" s="59" t="s">
        <v>213</v>
      </c>
      <c r="P88" s="60"/>
      <c r="Q88" s="111"/>
      <c r="R88" s="36"/>
    </row>
    <row r="89" spans="1:18" ht="21.75" customHeight="1" x14ac:dyDescent="0.25">
      <c r="A89" s="394" t="s">
        <v>214</v>
      </c>
      <c r="B89" s="355" t="s">
        <v>660</v>
      </c>
      <c r="C89" s="244" t="s">
        <v>98</v>
      </c>
      <c r="D89" s="96">
        <v>9</v>
      </c>
      <c r="E89" s="106"/>
      <c r="F89" s="107"/>
      <c r="G89" s="107"/>
      <c r="H89" s="107"/>
      <c r="I89" s="107"/>
      <c r="J89" s="107"/>
      <c r="K89" s="107"/>
      <c r="L89" s="245">
        <f>IF(L$90&gt;0,L91/L$90*100,0)</f>
        <v>10</v>
      </c>
      <c r="M89" s="50">
        <f>IF(AND(E89&gt;0,E89&lt;&gt;"0"),L89/E89,0)</f>
        <v>0</v>
      </c>
      <c r="N89" s="51">
        <f>IF(N$1&gt;0,(N$1-M89)/N$1,0)</f>
        <v>1</v>
      </c>
      <c r="O89" s="125" t="s">
        <v>823</v>
      </c>
      <c r="P89" s="43" t="s">
        <v>15</v>
      </c>
      <c r="Q89" s="35">
        <v>2</v>
      </c>
      <c r="R89" s="36" t="s">
        <v>98</v>
      </c>
    </row>
    <row r="90" spans="1:18" x14ac:dyDescent="0.25">
      <c r="A90" s="394"/>
      <c r="B90" s="356" t="s">
        <v>217</v>
      </c>
      <c r="C90" s="90" t="s">
        <v>75</v>
      </c>
      <c r="D90" s="47" t="s">
        <v>431</v>
      </c>
      <c r="E90" s="91" t="s">
        <v>431</v>
      </c>
      <c r="F90" s="47" t="s">
        <v>431</v>
      </c>
      <c r="G90" s="47" t="s">
        <v>431</v>
      </c>
      <c r="H90" s="47" t="s">
        <v>431</v>
      </c>
      <c r="I90" s="47" t="s">
        <v>431</v>
      </c>
      <c r="J90" s="47" t="s">
        <v>431</v>
      </c>
      <c r="K90" s="47" t="s">
        <v>431</v>
      </c>
      <c r="L90" s="49">
        <v>10</v>
      </c>
      <c r="M90" s="50" t="s">
        <v>45</v>
      </c>
      <c r="N90" s="92" t="s">
        <v>45</v>
      </c>
      <c r="O90" s="247" t="s">
        <v>824</v>
      </c>
      <c r="P90" s="43"/>
      <c r="Q90" s="35" t="s">
        <v>47</v>
      </c>
      <c r="R90" s="36"/>
    </row>
    <row r="91" spans="1:18" ht="10.9" customHeight="1" x14ac:dyDescent="0.25">
      <c r="A91" s="394"/>
      <c r="B91" s="357" t="s">
        <v>219</v>
      </c>
      <c r="C91" s="90" t="s">
        <v>75</v>
      </c>
      <c r="D91" s="47" t="s">
        <v>431</v>
      </c>
      <c r="E91" s="91" t="s">
        <v>431</v>
      </c>
      <c r="F91" s="47" t="s">
        <v>431</v>
      </c>
      <c r="G91" s="47" t="s">
        <v>431</v>
      </c>
      <c r="H91" s="47" t="s">
        <v>431</v>
      </c>
      <c r="I91" s="47" t="s">
        <v>431</v>
      </c>
      <c r="J91" s="47" t="s">
        <v>431</v>
      </c>
      <c r="K91" s="47" t="s">
        <v>431</v>
      </c>
      <c r="L91" s="49">
        <v>1</v>
      </c>
      <c r="M91" s="50" t="s">
        <v>45</v>
      </c>
      <c r="N91" s="92" t="s">
        <v>45</v>
      </c>
      <c r="O91" s="42" t="s">
        <v>225</v>
      </c>
      <c r="P91" s="75"/>
      <c r="Q91" s="105" t="s">
        <v>47</v>
      </c>
      <c r="R91" s="36"/>
    </row>
    <row r="92" spans="1:18" ht="19.899999999999999" customHeight="1" x14ac:dyDescent="0.25">
      <c r="A92" s="394" t="s">
        <v>221</v>
      </c>
      <c r="B92" s="355" t="s">
        <v>825</v>
      </c>
      <c r="C92" s="244" t="s">
        <v>98</v>
      </c>
      <c r="D92" s="96">
        <v>9</v>
      </c>
      <c r="E92" s="106"/>
      <c r="F92" s="107"/>
      <c r="G92" s="107"/>
      <c r="H92" s="107"/>
      <c r="I92" s="107"/>
      <c r="J92" s="107"/>
      <c r="K92" s="107"/>
      <c r="L92" s="245">
        <f>IF(L$90&gt;0,L93/L$90*100,0)</f>
        <v>20</v>
      </c>
      <c r="M92" s="50">
        <f>IF(AND(E92&gt;0,E92&lt;&gt;"0"),L92/E92,0)</f>
        <v>0</v>
      </c>
      <c r="N92" s="51">
        <f>IF(N$1&gt;0,(N$1-M92)/N$1,0)</f>
        <v>1</v>
      </c>
      <c r="O92" s="125" t="s">
        <v>223</v>
      </c>
      <c r="P92" s="43" t="s">
        <v>15</v>
      </c>
      <c r="Q92" s="35">
        <v>2</v>
      </c>
      <c r="R92" s="36" t="s">
        <v>98</v>
      </c>
    </row>
    <row r="93" spans="1:18" ht="10.9" customHeight="1" x14ac:dyDescent="0.25">
      <c r="A93" s="394"/>
      <c r="B93" s="357" t="s">
        <v>224</v>
      </c>
      <c r="C93" s="90" t="s">
        <v>75</v>
      </c>
      <c r="D93" s="47" t="s">
        <v>431</v>
      </c>
      <c r="E93" s="91" t="s">
        <v>431</v>
      </c>
      <c r="F93" s="47" t="s">
        <v>431</v>
      </c>
      <c r="G93" s="47" t="s">
        <v>431</v>
      </c>
      <c r="H93" s="47" t="s">
        <v>431</v>
      </c>
      <c r="I93" s="47" t="s">
        <v>431</v>
      </c>
      <c r="J93" s="47" t="s">
        <v>431</v>
      </c>
      <c r="K93" s="47" t="s">
        <v>431</v>
      </c>
      <c r="L93" s="49">
        <v>2</v>
      </c>
      <c r="M93" s="50" t="s">
        <v>45</v>
      </c>
      <c r="N93" s="92" t="s">
        <v>45</v>
      </c>
      <c r="O93" s="42" t="s">
        <v>225</v>
      </c>
      <c r="P93" s="75"/>
      <c r="Q93" s="105" t="s">
        <v>47</v>
      </c>
      <c r="R93" s="36"/>
    </row>
    <row r="94" spans="1:18" ht="19.899999999999999" customHeight="1" x14ac:dyDescent="0.25">
      <c r="A94" s="394" t="s">
        <v>226</v>
      </c>
      <c r="B94" s="355" t="s">
        <v>826</v>
      </c>
      <c r="C94" s="244" t="s">
        <v>98</v>
      </c>
      <c r="D94" s="96">
        <v>9</v>
      </c>
      <c r="E94" s="106"/>
      <c r="F94" s="107"/>
      <c r="G94" s="107"/>
      <c r="H94" s="107"/>
      <c r="I94" s="107"/>
      <c r="J94" s="107"/>
      <c r="K94" s="107"/>
      <c r="L94" s="245">
        <f>IF(L$90&gt;0,L95/L$90*100,0)</f>
        <v>30</v>
      </c>
      <c r="M94" s="50">
        <f>IF(AND(E94&gt;0,E94&lt;&gt;"0"),L94/E94,0)</f>
        <v>0</v>
      </c>
      <c r="N94" s="51">
        <f>IF(N$1&gt;0,(N$1-M94)/N$1,0)</f>
        <v>1</v>
      </c>
      <c r="O94" s="125" t="s">
        <v>228</v>
      </c>
      <c r="P94" s="43" t="s">
        <v>15</v>
      </c>
      <c r="Q94" s="35">
        <v>2</v>
      </c>
      <c r="R94" s="36" t="s">
        <v>98</v>
      </c>
    </row>
    <row r="95" spans="1:18" ht="10.9" customHeight="1" x14ac:dyDescent="0.25">
      <c r="A95" s="394"/>
      <c r="B95" s="357" t="s">
        <v>229</v>
      </c>
      <c r="C95" s="90" t="s">
        <v>75</v>
      </c>
      <c r="D95" s="47" t="s">
        <v>431</v>
      </c>
      <c r="E95" s="91" t="s">
        <v>431</v>
      </c>
      <c r="F95" s="47" t="s">
        <v>431</v>
      </c>
      <c r="G95" s="47" t="s">
        <v>431</v>
      </c>
      <c r="H95" s="47" t="s">
        <v>431</v>
      </c>
      <c r="I95" s="47" t="s">
        <v>431</v>
      </c>
      <c r="J95" s="47" t="s">
        <v>431</v>
      </c>
      <c r="K95" s="47" t="s">
        <v>431</v>
      </c>
      <c r="L95" s="49">
        <v>3</v>
      </c>
      <c r="M95" s="50" t="s">
        <v>45</v>
      </c>
      <c r="N95" s="92" t="s">
        <v>45</v>
      </c>
      <c r="O95" s="42"/>
      <c r="P95" s="75"/>
      <c r="Q95" s="105" t="s">
        <v>47</v>
      </c>
      <c r="R95" s="36"/>
    </row>
    <row r="96" spans="1:18" ht="19.899999999999999" customHeight="1" x14ac:dyDescent="0.25">
      <c r="A96" s="394" t="s">
        <v>230</v>
      </c>
      <c r="B96" s="355" t="s">
        <v>827</v>
      </c>
      <c r="C96" s="244" t="s">
        <v>98</v>
      </c>
      <c r="D96" s="96">
        <v>9</v>
      </c>
      <c r="E96" s="106">
        <v>45</v>
      </c>
      <c r="F96" s="107"/>
      <c r="G96" s="107"/>
      <c r="H96" s="107"/>
      <c r="I96" s="107"/>
      <c r="J96" s="107"/>
      <c r="K96" s="107"/>
      <c r="L96" s="245">
        <f>IF(L$90&gt;0,L97/L$90*100,0)</f>
        <v>40</v>
      </c>
      <c r="M96" s="50">
        <f>IF(AND(E96&gt;0,E96&lt;&gt;"0"),L96/E96,0)</f>
        <v>0.88888888888888884</v>
      </c>
      <c r="N96" s="51">
        <f>IF(N$1&gt;0,(N$1-M96)/N$1,0)</f>
        <v>-0.77777777777777768</v>
      </c>
      <c r="O96" s="125" t="s">
        <v>232</v>
      </c>
      <c r="P96" s="43" t="s">
        <v>15</v>
      </c>
      <c r="Q96" s="35">
        <v>2</v>
      </c>
      <c r="R96" s="36" t="s">
        <v>98</v>
      </c>
    </row>
    <row r="97" spans="1:18" ht="10.9" customHeight="1" x14ac:dyDescent="0.25">
      <c r="A97" s="397"/>
      <c r="B97" s="358" t="s">
        <v>233</v>
      </c>
      <c r="C97" s="101" t="s">
        <v>75</v>
      </c>
      <c r="D97" s="54" t="s">
        <v>431</v>
      </c>
      <c r="E97" s="102" t="s">
        <v>431</v>
      </c>
      <c r="F97" s="54" t="s">
        <v>431</v>
      </c>
      <c r="G97" s="54" t="s">
        <v>431</v>
      </c>
      <c r="H97" s="54" t="s">
        <v>431</v>
      </c>
      <c r="I97" s="54" t="s">
        <v>431</v>
      </c>
      <c r="J97" s="54" t="s">
        <v>431</v>
      </c>
      <c r="K97" s="54" t="s">
        <v>431</v>
      </c>
      <c r="L97" s="56">
        <v>4</v>
      </c>
      <c r="M97" s="57" t="s">
        <v>45</v>
      </c>
      <c r="N97" s="103" t="s">
        <v>45</v>
      </c>
      <c r="O97" s="59"/>
      <c r="P97" s="75"/>
      <c r="Q97" s="105" t="s">
        <v>47</v>
      </c>
      <c r="R97" s="36"/>
    </row>
    <row r="98" spans="1:18" ht="11.45" customHeight="1" x14ac:dyDescent="0.25">
      <c r="A98" s="399" t="s">
        <v>234</v>
      </c>
      <c r="B98" s="339" t="s">
        <v>664</v>
      </c>
      <c r="C98" s="129" t="s">
        <v>75</v>
      </c>
      <c r="D98" s="119">
        <v>52</v>
      </c>
      <c r="E98" s="120"/>
      <c r="F98" s="121"/>
      <c r="G98" s="121"/>
      <c r="H98" s="121"/>
      <c r="I98" s="121"/>
      <c r="J98" s="121"/>
      <c r="K98" s="121"/>
      <c r="L98" s="122"/>
      <c r="M98" s="65">
        <f>IF(AND(E98&gt;0,E98&lt;&gt;"0"),L98/E98,0)</f>
        <v>0</v>
      </c>
      <c r="N98" s="66">
        <f>IF(N$1&gt;0,(N$1-M98)/N$1,0)</f>
        <v>1</v>
      </c>
      <c r="O98" s="248"/>
      <c r="P98" s="59" t="s">
        <v>119</v>
      </c>
      <c r="Q98" s="246">
        <v>1</v>
      </c>
    </row>
    <row r="99" spans="1:18" ht="19.899999999999999" customHeight="1" x14ac:dyDescent="0.25">
      <c r="A99" s="394" t="s">
        <v>237</v>
      </c>
      <c r="B99" s="339" t="s">
        <v>665</v>
      </c>
      <c r="C99" s="129" t="s">
        <v>239</v>
      </c>
      <c r="D99" s="85">
        <v>9</v>
      </c>
      <c r="E99" s="86">
        <v>5</v>
      </c>
      <c r="F99" s="87"/>
      <c r="G99" s="87"/>
      <c r="H99" s="87"/>
      <c r="I99" s="87"/>
      <c r="J99" s="87"/>
      <c r="K99" s="87"/>
      <c r="L99" s="249">
        <f>IF(L100&gt;0,L101/L100,0)</f>
        <v>4.5</v>
      </c>
      <c r="M99" s="65">
        <f>IF(AND(E99&gt;0,E99&lt;&gt;"0"),L99/E99,0)</f>
        <v>0.9</v>
      </c>
      <c r="N99" s="66">
        <f>IF(N$1&gt;0,(N$1-M99)/N$1,0)</f>
        <v>-0.8</v>
      </c>
      <c r="O99" s="131" t="s">
        <v>240</v>
      </c>
      <c r="P99" s="43" t="s">
        <v>15</v>
      </c>
      <c r="Q99" s="35">
        <v>2</v>
      </c>
      <c r="R99" s="36" t="s">
        <v>98</v>
      </c>
    </row>
    <row r="100" spans="1:18" x14ac:dyDescent="0.25">
      <c r="A100" s="394"/>
      <c r="B100" s="356" t="s">
        <v>241</v>
      </c>
      <c r="C100" s="90" t="s">
        <v>193</v>
      </c>
      <c r="D100" s="47" t="s">
        <v>431</v>
      </c>
      <c r="E100" s="91" t="s">
        <v>431</v>
      </c>
      <c r="F100" s="47" t="s">
        <v>431</v>
      </c>
      <c r="G100" s="47" t="s">
        <v>431</v>
      </c>
      <c r="H100" s="47" t="s">
        <v>431</v>
      </c>
      <c r="I100" s="47" t="s">
        <v>431</v>
      </c>
      <c r="J100" s="47" t="s">
        <v>431</v>
      </c>
      <c r="K100" s="47" t="s">
        <v>431</v>
      </c>
      <c r="L100" s="49">
        <v>10</v>
      </c>
      <c r="M100" s="50" t="s">
        <v>45</v>
      </c>
      <c r="N100" s="92" t="s">
        <v>45</v>
      </c>
      <c r="O100" s="42"/>
      <c r="P100" s="43"/>
      <c r="Q100" s="35" t="s">
        <v>47</v>
      </c>
      <c r="R100" s="36"/>
    </row>
    <row r="101" spans="1:18" ht="10.9" customHeight="1" x14ac:dyDescent="0.25">
      <c r="A101" s="397"/>
      <c r="B101" s="359" t="s">
        <v>242</v>
      </c>
      <c r="C101" s="101" t="s">
        <v>239</v>
      </c>
      <c r="D101" s="54" t="s">
        <v>431</v>
      </c>
      <c r="E101" s="102" t="s">
        <v>431</v>
      </c>
      <c r="F101" s="54" t="s">
        <v>431</v>
      </c>
      <c r="G101" s="54" t="s">
        <v>431</v>
      </c>
      <c r="H101" s="54" t="s">
        <v>431</v>
      </c>
      <c r="I101" s="54" t="s">
        <v>431</v>
      </c>
      <c r="J101" s="54" t="s">
        <v>431</v>
      </c>
      <c r="K101" s="54" t="s">
        <v>431</v>
      </c>
      <c r="L101" s="56">
        <v>45</v>
      </c>
      <c r="M101" s="57" t="s">
        <v>45</v>
      </c>
      <c r="N101" s="103" t="s">
        <v>45</v>
      </c>
      <c r="O101" s="59"/>
      <c r="P101" s="75"/>
      <c r="Q101" s="105" t="s">
        <v>47</v>
      </c>
      <c r="R101" s="36"/>
    </row>
    <row r="102" spans="1:18" ht="25.9" customHeight="1" x14ac:dyDescent="0.25">
      <c r="A102" s="399" t="s">
        <v>243</v>
      </c>
      <c r="B102" s="320" t="s">
        <v>666</v>
      </c>
      <c r="C102" s="61" t="s">
        <v>245</v>
      </c>
      <c r="D102" s="85">
        <v>1405.4</v>
      </c>
      <c r="E102" s="86"/>
      <c r="F102" s="87"/>
      <c r="G102" s="87"/>
      <c r="H102" s="87"/>
      <c r="I102" s="87"/>
      <c r="J102" s="87"/>
      <c r="K102" s="87"/>
      <c r="L102" s="88">
        <f>IF(L103&gt;0,L104/L103*1000,0)</f>
        <v>0</v>
      </c>
      <c r="M102" s="65">
        <f>IF(AND(E102&gt;0,E102&lt;&gt;"0"),L102/E102,0)</f>
        <v>0</v>
      </c>
      <c r="N102" s="66">
        <f>IF(N$1&gt;0,(N$1-M102)/N$1,0)</f>
        <v>1</v>
      </c>
      <c r="O102" s="98" t="s">
        <v>246</v>
      </c>
      <c r="P102" s="68" t="s">
        <v>42</v>
      </c>
      <c r="Q102" s="84"/>
      <c r="R102" s="36" t="s">
        <v>247</v>
      </c>
    </row>
    <row r="103" spans="1:18" x14ac:dyDescent="0.25">
      <c r="A103" s="394"/>
      <c r="B103" s="336" t="s">
        <v>828</v>
      </c>
      <c r="C103" s="90" t="s">
        <v>75</v>
      </c>
      <c r="D103" s="47" t="s">
        <v>431</v>
      </c>
      <c r="E103" s="91" t="s">
        <v>431</v>
      </c>
      <c r="F103" s="47" t="s">
        <v>431</v>
      </c>
      <c r="G103" s="47" t="s">
        <v>431</v>
      </c>
      <c r="H103" s="47" t="s">
        <v>431</v>
      </c>
      <c r="I103" s="47" t="s">
        <v>431</v>
      </c>
      <c r="J103" s="47" t="s">
        <v>431</v>
      </c>
      <c r="K103" s="47" t="s">
        <v>431</v>
      </c>
      <c r="L103" s="49"/>
      <c r="M103" s="50" t="s">
        <v>45</v>
      </c>
      <c r="N103" s="92" t="s">
        <v>45</v>
      </c>
      <c r="O103" s="42" t="s">
        <v>249</v>
      </c>
      <c r="P103" s="42"/>
      <c r="Q103" s="35" t="s">
        <v>47</v>
      </c>
      <c r="R103" s="36"/>
    </row>
    <row r="104" spans="1:18" x14ac:dyDescent="0.25">
      <c r="A104" s="394"/>
      <c r="B104" s="345" t="s">
        <v>250</v>
      </c>
      <c r="C104" s="90" t="s">
        <v>747</v>
      </c>
      <c r="D104" s="47" t="s">
        <v>431</v>
      </c>
      <c r="E104" s="91" t="s">
        <v>431</v>
      </c>
      <c r="F104" s="47" t="s">
        <v>431</v>
      </c>
      <c r="G104" s="47" t="s">
        <v>431</v>
      </c>
      <c r="H104" s="47" t="s">
        <v>431</v>
      </c>
      <c r="I104" s="47" t="s">
        <v>431</v>
      </c>
      <c r="J104" s="47" t="s">
        <v>431</v>
      </c>
      <c r="K104" s="47" t="s">
        <v>431</v>
      </c>
      <c r="L104" s="49"/>
      <c r="M104" s="50" t="s">
        <v>45</v>
      </c>
      <c r="N104" s="92" t="s">
        <v>45</v>
      </c>
      <c r="O104" s="42" t="s">
        <v>251</v>
      </c>
      <c r="P104" s="42"/>
      <c r="Q104" s="35" t="s">
        <v>47</v>
      </c>
      <c r="R104" s="36"/>
    </row>
    <row r="105" spans="1:18" ht="25.15" customHeight="1" x14ac:dyDescent="0.25">
      <c r="A105" s="394" t="s">
        <v>252</v>
      </c>
      <c r="B105" s="321" t="s">
        <v>667</v>
      </c>
      <c r="C105" s="46" t="s">
        <v>245</v>
      </c>
      <c r="D105" s="96">
        <v>1800.9</v>
      </c>
      <c r="E105" s="106"/>
      <c r="F105" s="107"/>
      <c r="G105" s="107"/>
      <c r="H105" s="107"/>
      <c r="I105" s="107"/>
      <c r="J105" s="107"/>
      <c r="K105" s="107"/>
      <c r="L105" s="97">
        <f>IF(L106&gt;0,L107/L106*1000,0)</f>
        <v>0</v>
      </c>
      <c r="M105" s="50">
        <f>IF(AND(E105&gt;0,E105&lt;&gt;"0"),L105/E105,0)</f>
        <v>0</v>
      </c>
      <c r="N105" s="51">
        <f>IF(N$1&gt;0,(N$1-M105)/N$1,0)</f>
        <v>1</v>
      </c>
      <c r="O105" s="416" t="s">
        <v>254</v>
      </c>
      <c r="P105" s="42" t="s">
        <v>42</v>
      </c>
      <c r="Q105" s="35"/>
      <c r="R105" s="36" t="s">
        <v>247</v>
      </c>
    </row>
    <row r="106" spans="1:18" x14ac:dyDescent="0.25">
      <c r="A106" s="394"/>
      <c r="B106" s="370" t="s">
        <v>255</v>
      </c>
      <c r="C106" s="90" t="s">
        <v>75</v>
      </c>
      <c r="D106" s="47" t="s">
        <v>431</v>
      </c>
      <c r="E106" s="91" t="s">
        <v>431</v>
      </c>
      <c r="F106" s="47" t="s">
        <v>431</v>
      </c>
      <c r="G106" s="47" t="s">
        <v>431</v>
      </c>
      <c r="H106" s="47" t="s">
        <v>431</v>
      </c>
      <c r="I106" s="47" t="s">
        <v>431</v>
      </c>
      <c r="J106" s="47" t="s">
        <v>431</v>
      </c>
      <c r="K106" s="47" t="s">
        <v>431</v>
      </c>
      <c r="L106" s="49"/>
      <c r="M106" s="50" t="s">
        <v>45</v>
      </c>
      <c r="N106" s="92" t="s">
        <v>45</v>
      </c>
      <c r="O106" s="42" t="s">
        <v>249</v>
      </c>
      <c r="P106" s="42"/>
      <c r="Q106" s="35" t="s">
        <v>47</v>
      </c>
      <c r="R106" s="36"/>
    </row>
    <row r="107" spans="1:18" ht="10.9" customHeight="1" x14ac:dyDescent="0.25">
      <c r="A107" s="397"/>
      <c r="B107" s="406" t="s">
        <v>256</v>
      </c>
      <c r="C107" s="101" t="s">
        <v>747</v>
      </c>
      <c r="D107" s="54" t="s">
        <v>431</v>
      </c>
      <c r="E107" s="102" t="s">
        <v>431</v>
      </c>
      <c r="F107" s="54" t="s">
        <v>431</v>
      </c>
      <c r="G107" s="54" t="s">
        <v>431</v>
      </c>
      <c r="H107" s="54" t="s">
        <v>431</v>
      </c>
      <c r="I107" s="54" t="s">
        <v>431</v>
      </c>
      <c r="J107" s="54" t="s">
        <v>431</v>
      </c>
      <c r="K107" s="54" t="s">
        <v>431</v>
      </c>
      <c r="L107" s="56"/>
      <c r="M107" s="57" t="s">
        <v>45</v>
      </c>
      <c r="N107" s="103" t="s">
        <v>45</v>
      </c>
      <c r="O107" s="59" t="s">
        <v>257</v>
      </c>
      <c r="P107" s="59"/>
      <c r="Q107" s="35" t="s">
        <v>47</v>
      </c>
      <c r="R107" s="36"/>
    </row>
    <row r="108" spans="1:18" ht="12.75" customHeight="1" x14ac:dyDescent="0.25">
      <c r="A108" s="399" t="s">
        <v>258</v>
      </c>
      <c r="B108" s="360" t="s">
        <v>668</v>
      </c>
      <c r="C108" s="138" t="s">
        <v>75</v>
      </c>
      <c r="D108" s="175">
        <v>76</v>
      </c>
      <c r="E108" s="120"/>
      <c r="F108" s="176"/>
      <c r="G108" s="176"/>
      <c r="H108" s="176"/>
      <c r="I108" s="176"/>
      <c r="J108" s="176"/>
      <c r="K108" s="176"/>
      <c r="L108" s="122"/>
      <c r="M108" s="65">
        <f>IF(AND(E108&gt;0,E108&lt;&gt;"0"),L108/E108,0)</f>
        <v>0</v>
      </c>
      <c r="N108" s="66">
        <f>IF(N$1&gt;0,(N$1-M108)/N$1,0)</f>
        <v>1</v>
      </c>
      <c r="O108" s="416" t="s">
        <v>260</v>
      </c>
      <c r="P108" s="177" t="s">
        <v>42</v>
      </c>
      <c r="Q108" s="178"/>
      <c r="R108" s="36" t="s">
        <v>261</v>
      </c>
    </row>
    <row r="109" spans="1:18" ht="12.75" customHeight="1" x14ac:dyDescent="0.25">
      <c r="A109" s="394" t="s">
        <v>262</v>
      </c>
      <c r="B109" s="335" t="s">
        <v>669</v>
      </c>
      <c r="C109" s="52" t="s">
        <v>75</v>
      </c>
      <c r="D109" s="47">
        <v>31</v>
      </c>
      <c r="E109" s="123"/>
      <c r="F109" s="124"/>
      <c r="G109" s="124"/>
      <c r="H109" s="124"/>
      <c r="I109" s="124"/>
      <c r="J109" s="124"/>
      <c r="K109" s="124"/>
      <c r="L109" s="49"/>
      <c r="M109" s="50">
        <f>IF(AND(E109&gt;0,E109&lt;&gt;"0"),L109/E109,0)</f>
        <v>0</v>
      </c>
      <c r="N109" s="51">
        <f>IF(N$1&gt;0,(N$1-M109)/N$1,0)</f>
        <v>1</v>
      </c>
      <c r="O109" s="42" t="s">
        <v>264</v>
      </c>
      <c r="P109" s="143" t="s">
        <v>265</v>
      </c>
      <c r="Q109" s="144">
        <v>1</v>
      </c>
      <c r="R109" s="36" t="s">
        <v>266</v>
      </c>
    </row>
    <row r="110" spans="1:18" ht="12.75" customHeight="1" x14ac:dyDescent="0.25">
      <c r="A110" s="397" t="s">
        <v>267</v>
      </c>
      <c r="B110" s="322" t="s">
        <v>670</v>
      </c>
      <c r="C110" s="152" t="s">
        <v>75</v>
      </c>
      <c r="D110" s="54">
        <v>2</v>
      </c>
      <c r="E110" s="179"/>
      <c r="F110" s="180"/>
      <c r="G110" s="180"/>
      <c r="H110" s="180"/>
      <c r="I110" s="180"/>
      <c r="J110" s="180"/>
      <c r="K110" s="180"/>
      <c r="L110" s="56"/>
      <c r="M110" s="57">
        <f>IF(AND(E110&gt;0,E110&lt;&gt;"0"),L110/E110,0)</f>
        <v>0</v>
      </c>
      <c r="N110" s="58">
        <f>IF(N$1&gt;0,(N$1-M110)/N$1,0)</f>
        <v>1</v>
      </c>
      <c r="O110" s="59" t="s">
        <v>269</v>
      </c>
      <c r="P110" s="59" t="s">
        <v>42</v>
      </c>
      <c r="Q110" s="105"/>
      <c r="R110" s="36" t="s">
        <v>270</v>
      </c>
    </row>
    <row r="111" spans="1:18" ht="25.9" customHeight="1" x14ac:dyDescent="0.25">
      <c r="A111" s="399" t="s">
        <v>271</v>
      </c>
      <c r="B111" s="320" t="s">
        <v>671</v>
      </c>
      <c r="C111" s="138" t="s">
        <v>273</v>
      </c>
      <c r="D111" s="85">
        <v>63.081532881249011</v>
      </c>
      <c r="E111" s="86">
        <v>35</v>
      </c>
      <c r="F111" s="87"/>
      <c r="G111" s="87"/>
      <c r="H111" s="87"/>
      <c r="I111" s="87"/>
      <c r="J111" s="87"/>
      <c r="K111" s="87"/>
      <c r="L111" s="88">
        <f>IF(L112&gt;0,L113/L112*100000,0)</f>
        <v>30</v>
      </c>
      <c r="M111" s="65">
        <f>IF(AND(E111&gt;0,E111&lt;&gt;"0"),L111/E111,0)</f>
        <v>0.8571428571428571</v>
      </c>
      <c r="N111" s="51">
        <f>IF(N$1&gt;0,(N$1-M111)/N$1,0)</f>
        <v>-0.71428571428571419</v>
      </c>
      <c r="O111" s="98" t="s">
        <v>274</v>
      </c>
      <c r="P111" s="68" t="s">
        <v>829</v>
      </c>
      <c r="Q111" s="84">
        <v>2</v>
      </c>
      <c r="R111" s="36" t="s">
        <v>276</v>
      </c>
    </row>
    <row r="112" spans="1:18" x14ac:dyDescent="0.25">
      <c r="A112" s="394"/>
      <c r="B112" s="361" t="s">
        <v>830</v>
      </c>
      <c r="C112" s="52" t="s">
        <v>831</v>
      </c>
      <c r="D112" s="70" t="s">
        <v>431</v>
      </c>
      <c r="E112" s="140" t="s">
        <v>431</v>
      </c>
      <c r="F112" s="70" t="s">
        <v>431</v>
      </c>
      <c r="G112" s="70" t="s">
        <v>431</v>
      </c>
      <c r="H112" s="70" t="s">
        <v>431</v>
      </c>
      <c r="I112" s="70" t="s">
        <v>431</v>
      </c>
      <c r="J112" s="70" t="s">
        <v>431</v>
      </c>
      <c r="K112" s="70" t="s">
        <v>431</v>
      </c>
      <c r="L112" s="49">
        <v>10000</v>
      </c>
      <c r="M112" s="50" t="s">
        <v>45</v>
      </c>
      <c r="N112" s="92" t="s">
        <v>45</v>
      </c>
      <c r="O112" s="42" t="s">
        <v>249</v>
      </c>
      <c r="P112" s="43"/>
      <c r="Q112" s="35" t="s">
        <v>47</v>
      </c>
      <c r="R112" s="36"/>
    </row>
    <row r="113" spans="1:18" x14ac:dyDescent="0.25">
      <c r="A113" s="394"/>
      <c r="B113" s="361" t="s">
        <v>278</v>
      </c>
      <c r="C113" s="52" t="s">
        <v>75</v>
      </c>
      <c r="D113" s="47" t="s">
        <v>431</v>
      </c>
      <c r="E113" s="91" t="s">
        <v>431</v>
      </c>
      <c r="F113" s="47" t="s">
        <v>431</v>
      </c>
      <c r="G113" s="47" t="s">
        <v>431</v>
      </c>
      <c r="H113" s="47" t="s">
        <v>431</v>
      </c>
      <c r="I113" s="47" t="s">
        <v>431</v>
      </c>
      <c r="J113" s="47" t="s">
        <v>431</v>
      </c>
      <c r="K113" s="47" t="s">
        <v>431</v>
      </c>
      <c r="L113" s="49">
        <v>3</v>
      </c>
      <c r="M113" s="50" t="s">
        <v>45</v>
      </c>
      <c r="N113" s="92" t="s">
        <v>45</v>
      </c>
      <c r="O113" s="141" t="s">
        <v>279</v>
      </c>
      <c r="P113" s="43"/>
      <c r="Q113" s="35" t="s">
        <v>47</v>
      </c>
      <c r="R113" s="36"/>
    </row>
    <row r="114" spans="1:18" x14ac:dyDescent="0.25">
      <c r="A114" s="394" t="s">
        <v>280</v>
      </c>
      <c r="B114" s="321" t="s">
        <v>672</v>
      </c>
      <c r="C114" s="52" t="s">
        <v>98</v>
      </c>
      <c r="D114" s="96">
        <v>71.400000000000006</v>
      </c>
      <c r="E114" s="106">
        <v>20</v>
      </c>
      <c r="F114" s="107"/>
      <c r="G114" s="107"/>
      <c r="H114" s="107"/>
      <c r="I114" s="107"/>
      <c r="J114" s="107"/>
      <c r="K114" s="107"/>
      <c r="L114" s="97">
        <f>IF(L115&gt;0,L116/L115*100,0)</f>
        <v>0.15</v>
      </c>
      <c r="M114" s="50">
        <f>IF(AND(E114&gt;0,E114&lt;&gt;"0"),L114/E114,0)</f>
        <v>7.4999999999999997E-3</v>
      </c>
      <c r="N114" s="51">
        <f>IF(N$1&gt;0,(N$1-M114)/N$1,0)</f>
        <v>0.98499999999999999</v>
      </c>
      <c r="O114" s="98" t="s">
        <v>282</v>
      </c>
      <c r="P114" s="43" t="s">
        <v>42</v>
      </c>
      <c r="Q114" s="35"/>
      <c r="R114" s="36" t="s">
        <v>98</v>
      </c>
    </row>
    <row r="115" spans="1:18" x14ac:dyDescent="0.25">
      <c r="A115" s="394"/>
      <c r="B115" s="362" t="s">
        <v>673</v>
      </c>
      <c r="C115" s="90" t="s">
        <v>75</v>
      </c>
      <c r="D115" s="47" t="s">
        <v>431</v>
      </c>
      <c r="E115" s="91" t="s">
        <v>431</v>
      </c>
      <c r="F115" s="47" t="s">
        <v>431</v>
      </c>
      <c r="G115" s="47" t="s">
        <v>431</v>
      </c>
      <c r="H115" s="47" t="s">
        <v>431</v>
      </c>
      <c r="I115" s="47" t="s">
        <v>431</v>
      </c>
      <c r="J115" s="47" t="s">
        <v>431</v>
      </c>
      <c r="K115" s="47" t="s">
        <v>431</v>
      </c>
      <c r="L115" s="127">
        <f>L112</f>
        <v>10000</v>
      </c>
      <c r="M115" s="50" t="s">
        <v>45</v>
      </c>
      <c r="N115" s="92" t="s">
        <v>45</v>
      </c>
      <c r="O115" s="141" t="s">
        <v>249</v>
      </c>
      <c r="P115" s="43"/>
      <c r="Q115" s="35" t="s">
        <v>47</v>
      </c>
      <c r="R115" s="36"/>
    </row>
    <row r="116" spans="1:18" x14ac:dyDescent="0.25">
      <c r="A116" s="394"/>
      <c r="B116" s="361" t="s">
        <v>832</v>
      </c>
      <c r="C116" s="90" t="s">
        <v>75</v>
      </c>
      <c r="D116" s="47" t="s">
        <v>431</v>
      </c>
      <c r="E116" s="91" t="s">
        <v>431</v>
      </c>
      <c r="F116" s="47" t="s">
        <v>431</v>
      </c>
      <c r="G116" s="47" t="s">
        <v>431</v>
      </c>
      <c r="H116" s="47" t="s">
        <v>431</v>
      </c>
      <c r="I116" s="47" t="s">
        <v>431</v>
      </c>
      <c r="J116" s="47" t="s">
        <v>431</v>
      </c>
      <c r="K116" s="47" t="s">
        <v>431</v>
      </c>
      <c r="L116" s="49">
        <v>15</v>
      </c>
      <c r="M116" s="50" t="s">
        <v>45</v>
      </c>
      <c r="N116" s="92" t="s">
        <v>45</v>
      </c>
      <c r="O116" s="42" t="s">
        <v>285</v>
      </c>
      <c r="P116" s="43"/>
      <c r="Q116" s="35" t="s">
        <v>47</v>
      </c>
      <c r="R116" s="36"/>
    </row>
    <row r="117" spans="1:18" x14ac:dyDescent="0.25">
      <c r="A117" s="394" t="s">
        <v>286</v>
      </c>
      <c r="B117" s="321" t="s">
        <v>674</v>
      </c>
      <c r="C117" s="52" t="s">
        <v>98</v>
      </c>
      <c r="D117" s="96">
        <v>66.7</v>
      </c>
      <c r="E117" s="106">
        <v>15</v>
      </c>
      <c r="F117" s="107"/>
      <c r="G117" s="107"/>
      <c r="H117" s="107"/>
      <c r="I117" s="107"/>
      <c r="J117" s="107"/>
      <c r="K117" s="107"/>
      <c r="L117" s="97">
        <f>IF(L118&gt;0,L119/L118*100,0)</f>
        <v>33.333333333333329</v>
      </c>
      <c r="M117" s="50">
        <f>IF(AND(E117&gt;0,E117&lt;&gt;"0"),L117/E117,0)</f>
        <v>2.2222222222222219</v>
      </c>
      <c r="N117" s="51">
        <f>IF(N$1&gt;0,(N$1-M117)/N$1,0)</f>
        <v>-3.4444444444444442</v>
      </c>
      <c r="O117" s="142" t="s">
        <v>675</v>
      </c>
      <c r="P117" s="143" t="s">
        <v>289</v>
      </c>
      <c r="Q117" s="144">
        <v>2</v>
      </c>
      <c r="R117" s="36" t="s">
        <v>98</v>
      </c>
    </row>
    <row r="118" spans="1:18" ht="12.75" customHeight="1" x14ac:dyDescent="0.25">
      <c r="A118" s="394"/>
      <c r="B118" s="363" t="s">
        <v>676</v>
      </c>
      <c r="C118" s="90" t="s">
        <v>75</v>
      </c>
      <c r="D118" s="47" t="s">
        <v>431</v>
      </c>
      <c r="E118" s="91" t="s">
        <v>431</v>
      </c>
      <c r="F118" s="47" t="s">
        <v>431</v>
      </c>
      <c r="G118" s="47" t="s">
        <v>431</v>
      </c>
      <c r="H118" s="47" t="s">
        <v>431</v>
      </c>
      <c r="I118" s="47" t="s">
        <v>431</v>
      </c>
      <c r="J118" s="47" t="s">
        <v>431</v>
      </c>
      <c r="K118" s="47" t="s">
        <v>431</v>
      </c>
      <c r="L118" s="127">
        <f>L113</f>
        <v>3</v>
      </c>
      <c r="M118" s="50" t="s">
        <v>45</v>
      </c>
      <c r="N118" s="92" t="s">
        <v>45</v>
      </c>
      <c r="O118" s="145" t="s">
        <v>677</v>
      </c>
      <c r="P118" s="43"/>
      <c r="Q118" s="35" t="s">
        <v>47</v>
      </c>
      <c r="R118" s="36"/>
    </row>
    <row r="119" spans="1:18" ht="10.9" customHeight="1" x14ac:dyDescent="0.25">
      <c r="A119" s="397"/>
      <c r="B119" s="364" t="s">
        <v>292</v>
      </c>
      <c r="C119" s="101" t="s">
        <v>75</v>
      </c>
      <c r="D119" s="54" t="s">
        <v>431</v>
      </c>
      <c r="E119" s="102" t="s">
        <v>431</v>
      </c>
      <c r="F119" s="54" t="s">
        <v>431</v>
      </c>
      <c r="G119" s="54" t="s">
        <v>431</v>
      </c>
      <c r="H119" s="54" t="s">
        <v>431</v>
      </c>
      <c r="I119" s="54" t="s">
        <v>431</v>
      </c>
      <c r="J119" s="54" t="s">
        <v>431</v>
      </c>
      <c r="K119" s="54" t="s">
        <v>431</v>
      </c>
      <c r="L119" s="56">
        <v>1</v>
      </c>
      <c r="M119" s="57" t="s">
        <v>45</v>
      </c>
      <c r="N119" s="103" t="s">
        <v>45</v>
      </c>
      <c r="O119" s="146" t="s">
        <v>675</v>
      </c>
      <c r="P119" s="59"/>
      <c r="Q119" s="105" t="s">
        <v>47</v>
      </c>
      <c r="R119" s="36"/>
    </row>
    <row r="120" spans="1:18" ht="15.75" customHeight="1" x14ac:dyDescent="0.25">
      <c r="A120" s="399" t="s">
        <v>294</v>
      </c>
      <c r="B120" s="320" t="s">
        <v>678</v>
      </c>
      <c r="C120" s="138" t="s">
        <v>75</v>
      </c>
      <c r="D120" s="85" t="s">
        <v>619</v>
      </c>
      <c r="E120" s="147"/>
      <c r="F120" s="148"/>
      <c r="G120" s="148"/>
      <c r="H120" s="148"/>
      <c r="I120" s="148"/>
      <c r="J120" s="148"/>
      <c r="K120" s="148"/>
      <c r="L120" s="122"/>
      <c r="M120" s="149" t="str">
        <f>IF(L120&gt;0,"*","")</f>
        <v/>
      </c>
      <c r="N120" s="51" t="str">
        <f t="shared" ref="N120:N125" si="10">IF(N$1&gt;0,(N$1-M120)/N$1,0)</f>
        <v>0</v>
      </c>
      <c r="O120" s="416" t="s">
        <v>296</v>
      </c>
      <c r="P120" s="68" t="s">
        <v>297</v>
      </c>
      <c r="Q120" s="84">
        <v>1</v>
      </c>
      <c r="R120" s="36" t="s">
        <v>298</v>
      </c>
    </row>
    <row r="121" spans="1:18" ht="15.75" customHeight="1" x14ac:dyDescent="0.25">
      <c r="A121" s="394" t="s">
        <v>299</v>
      </c>
      <c r="B121" s="321" t="s">
        <v>679</v>
      </c>
      <c r="C121" s="138" t="s">
        <v>75</v>
      </c>
      <c r="D121" s="96" t="s">
        <v>619</v>
      </c>
      <c r="E121" s="48"/>
      <c r="F121" s="150"/>
      <c r="G121" s="150"/>
      <c r="H121" s="150"/>
      <c r="I121" s="150"/>
      <c r="J121" s="150"/>
      <c r="K121" s="150"/>
      <c r="L121" s="49"/>
      <c r="M121" s="151" t="str">
        <f>IF(L121&gt;0,"*","")</f>
        <v/>
      </c>
      <c r="N121" s="51" t="str">
        <f t="shared" si="10"/>
        <v>0</v>
      </c>
      <c r="O121" s="416" t="s">
        <v>296</v>
      </c>
      <c r="P121" s="68" t="s">
        <v>297</v>
      </c>
      <c r="Q121" s="84">
        <v>1</v>
      </c>
      <c r="R121" s="36" t="s">
        <v>276</v>
      </c>
    </row>
    <row r="122" spans="1:18" ht="15.75" customHeight="1" x14ac:dyDescent="0.25">
      <c r="A122" s="394" t="s">
        <v>301</v>
      </c>
      <c r="B122" s="321" t="s">
        <v>680</v>
      </c>
      <c r="C122" s="138" t="s">
        <v>75</v>
      </c>
      <c r="D122" s="96" t="s">
        <v>619</v>
      </c>
      <c r="E122" s="48"/>
      <c r="F122" s="150"/>
      <c r="G122" s="150"/>
      <c r="H122" s="150"/>
      <c r="I122" s="150"/>
      <c r="J122" s="150"/>
      <c r="K122" s="150"/>
      <c r="L122" s="49"/>
      <c r="M122" s="151" t="str">
        <f>IF(L122&gt;0,"*","")</f>
        <v/>
      </c>
      <c r="N122" s="51" t="str">
        <f t="shared" si="10"/>
        <v>0</v>
      </c>
      <c r="O122" s="416" t="s">
        <v>296</v>
      </c>
      <c r="P122" s="68" t="s">
        <v>297</v>
      </c>
      <c r="Q122" s="84">
        <v>1</v>
      </c>
      <c r="R122" s="36" t="s">
        <v>276</v>
      </c>
    </row>
    <row r="123" spans="1:18" ht="15.75" customHeight="1" x14ac:dyDescent="0.25">
      <c r="A123" s="394" t="s">
        <v>303</v>
      </c>
      <c r="B123" s="321" t="s">
        <v>681</v>
      </c>
      <c r="C123" s="138" t="s">
        <v>75</v>
      </c>
      <c r="D123" s="96" t="s">
        <v>619</v>
      </c>
      <c r="E123" s="48"/>
      <c r="F123" s="150"/>
      <c r="G123" s="150"/>
      <c r="H123" s="150"/>
      <c r="I123" s="150"/>
      <c r="J123" s="150"/>
      <c r="K123" s="150"/>
      <c r="L123" s="49"/>
      <c r="M123" s="151" t="str">
        <f>IF(L123&gt;0,"*","")</f>
        <v/>
      </c>
      <c r="N123" s="51" t="str">
        <f t="shared" si="10"/>
        <v>0</v>
      </c>
      <c r="O123" s="416" t="s">
        <v>296</v>
      </c>
      <c r="P123" s="68" t="s">
        <v>297</v>
      </c>
      <c r="Q123" s="84">
        <v>1</v>
      </c>
      <c r="R123" s="36" t="s">
        <v>276</v>
      </c>
    </row>
    <row r="124" spans="1:18" ht="15.75" customHeight="1" x14ac:dyDescent="0.25">
      <c r="A124" s="397" t="s">
        <v>305</v>
      </c>
      <c r="B124" s="322" t="s">
        <v>682</v>
      </c>
      <c r="C124" s="152" t="s">
        <v>75</v>
      </c>
      <c r="D124" s="153" t="s">
        <v>619</v>
      </c>
      <c r="E124" s="55"/>
      <c r="F124" s="154"/>
      <c r="G124" s="154"/>
      <c r="H124" s="154"/>
      <c r="I124" s="154"/>
      <c r="J124" s="154"/>
      <c r="K124" s="154"/>
      <c r="L124" s="56"/>
      <c r="M124" s="155" t="str">
        <f>IF(L124&gt;0,"*","")</f>
        <v/>
      </c>
      <c r="N124" s="58" t="str">
        <f t="shared" si="10"/>
        <v>0</v>
      </c>
      <c r="O124" s="59" t="s">
        <v>296</v>
      </c>
      <c r="P124" s="59" t="s">
        <v>297</v>
      </c>
      <c r="Q124" s="105">
        <v>1</v>
      </c>
      <c r="R124" s="36" t="s">
        <v>276</v>
      </c>
    </row>
    <row r="125" spans="1:18" ht="19.5" customHeight="1" x14ac:dyDescent="0.25">
      <c r="A125" s="399" t="s">
        <v>307</v>
      </c>
      <c r="B125" s="321" t="s">
        <v>683</v>
      </c>
      <c r="C125" s="162" t="s">
        <v>98</v>
      </c>
      <c r="D125" s="96">
        <v>66.7</v>
      </c>
      <c r="E125" s="106">
        <v>96</v>
      </c>
      <c r="F125" s="107"/>
      <c r="G125" s="107"/>
      <c r="H125" s="107"/>
      <c r="I125" s="107"/>
      <c r="J125" s="107"/>
      <c r="K125" s="107"/>
      <c r="L125" s="97">
        <f>IF(L126&gt;0,L127/L126*100,0)</f>
        <v>90</v>
      </c>
      <c r="M125" s="50">
        <f>IF(AND(E125&gt;0,E125&lt;&gt;"0"),L125/E125,0)</f>
        <v>0.9375</v>
      </c>
      <c r="N125" s="51">
        <f t="shared" si="10"/>
        <v>-0.875</v>
      </c>
      <c r="O125" s="225" t="s">
        <v>309</v>
      </c>
      <c r="P125" s="177" t="s">
        <v>310</v>
      </c>
      <c r="Q125" s="178">
        <v>2</v>
      </c>
      <c r="R125" s="36" t="s">
        <v>98</v>
      </c>
    </row>
    <row r="126" spans="1:18" ht="14.25" customHeight="1" x14ac:dyDescent="0.25">
      <c r="A126" s="394"/>
      <c r="B126" s="365" t="s">
        <v>311</v>
      </c>
      <c r="C126" s="90" t="s">
        <v>75</v>
      </c>
      <c r="D126" s="47" t="s">
        <v>431</v>
      </c>
      <c r="E126" s="91" t="s">
        <v>431</v>
      </c>
      <c r="F126" s="47" t="s">
        <v>431</v>
      </c>
      <c r="G126" s="47" t="s">
        <v>431</v>
      </c>
      <c r="H126" s="47" t="s">
        <v>431</v>
      </c>
      <c r="I126" s="47" t="s">
        <v>431</v>
      </c>
      <c r="J126" s="47" t="s">
        <v>431</v>
      </c>
      <c r="K126" s="47" t="s">
        <v>431</v>
      </c>
      <c r="L126" s="49">
        <v>10</v>
      </c>
      <c r="M126" s="50" t="s">
        <v>45</v>
      </c>
      <c r="N126" s="92" t="s">
        <v>45</v>
      </c>
      <c r="O126" s="780" t="s">
        <v>312</v>
      </c>
      <c r="P126" s="43"/>
      <c r="Q126" s="35" t="s">
        <v>47</v>
      </c>
      <c r="R126" s="36"/>
    </row>
    <row r="127" spans="1:18" ht="10.9" customHeight="1" x14ac:dyDescent="0.25">
      <c r="A127" s="394"/>
      <c r="B127" s="365" t="s">
        <v>313</v>
      </c>
      <c r="C127" s="90" t="s">
        <v>75</v>
      </c>
      <c r="D127" s="47" t="s">
        <v>431</v>
      </c>
      <c r="E127" s="91" t="s">
        <v>431</v>
      </c>
      <c r="F127" s="47" t="s">
        <v>431</v>
      </c>
      <c r="G127" s="47" t="s">
        <v>431</v>
      </c>
      <c r="H127" s="47" t="s">
        <v>431</v>
      </c>
      <c r="I127" s="47" t="s">
        <v>431</v>
      </c>
      <c r="J127" s="47" t="s">
        <v>431</v>
      </c>
      <c r="K127" s="47" t="s">
        <v>431</v>
      </c>
      <c r="L127" s="49">
        <v>9</v>
      </c>
      <c r="M127" s="50" t="s">
        <v>45</v>
      </c>
      <c r="N127" s="92" t="s">
        <v>45</v>
      </c>
      <c r="O127" s="781"/>
      <c r="P127" s="59"/>
      <c r="Q127" s="105" t="s">
        <v>47</v>
      </c>
      <c r="R127" s="36"/>
    </row>
    <row r="128" spans="1:18" ht="28.5" customHeight="1" x14ac:dyDescent="0.25">
      <c r="A128" s="394" t="s">
        <v>314</v>
      </c>
      <c r="B128" s="340" t="s">
        <v>684</v>
      </c>
      <c r="C128" s="162" t="s">
        <v>98</v>
      </c>
      <c r="D128" s="96">
        <v>66.7</v>
      </c>
      <c r="E128" s="106">
        <v>35</v>
      </c>
      <c r="F128" s="107"/>
      <c r="G128" s="107"/>
      <c r="H128" s="107"/>
      <c r="I128" s="107"/>
      <c r="J128" s="107"/>
      <c r="K128" s="107"/>
      <c r="L128" s="97">
        <f>IF(L127&gt;0,L129/L127*100,0)</f>
        <v>33.333333333333329</v>
      </c>
      <c r="M128" s="50">
        <f>IF(AND(E128&gt;0,E128&lt;&gt;"0"),L128/E128,0)</f>
        <v>0.95238095238095222</v>
      </c>
      <c r="N128" s="51">
        <f>IF(N$1&gt;0,(N$1-M128)/N$1,0)</f>
        <v>-0.90476190476190443</v>
      </c>
      <c r="O128" s="125" t="s">
        <v>316</v>
      </c>
      <c r="P128" s="177" t="s">
        <v>310</v>
      </c>
      <c r="Q128" s="178">
        <v>2</v>
      </c>
      <c r="R128" s="36" t="s">
        <v>98</v>
      </c>
    </row>
    <row r="129" spans="1:18" ht="10.9" customHeight="1" x14ac:dyDescent="0.25">
      <c r="A129" s="397"/>
      <c r="B129" s="358" t="s">
        <v>317</v>
      </c>
      <c r="C129" s="101" t="s">
        <v>75</v>
      </c>
      <c r="D129" s="54" t="s">
        <v>431</v>
      </c>
      <c r="E129" s="102" t="s">
        <v>431</v>
      </c>
      <c r="F129" s="54" t="s">
        <v>431</v>
      </c>
      <c r="G129" s="54" t="s">
        <v>431</v>
      </c>
      <c r="H129" s="54" t="s">
        <v>431</v>
      </c>
      <c r="I129" s="54" t="s">
        <v>431</v>
      </c>
      <c r="J129" s="54" t="s">
        <v>431</v>
      </c>
      <c r="K129" s="54" t="s">
        <v>431</v>
      </c>
      <c r="L129" s="56">
        <v>3</v>
      </c>
      <c r="M129" s="57" t="s">
        <v>45</v>
      </c>
      <c r="N129" s="103" t="s">
        <v>45</v>
      </c>
      <c r="O129" s="59" t="s">
        <v>318</v>
      </c>
      <c r="P129" s="43"/>
      <c r="Q129" s="35" t="s">
        <v>47</v>
      </c>
      <c r="R129" s="36"/>
    </row>
    <row r="130" spans="1:18" s="230" customFormat="1" ht="10.9" customHeight="1" x14ac:dyDescent="0.2">
      <c r="A130" s="407" t="s">
        <v>319</v>
      </c>
      <c r="B130" s="321" t="s">
        <v>685</v>
      </c>
      <c r="C130" s="52" t="s">
        <v>98</v>
      </c>
      <c r="D130" s="96" t="s">
        <v>619</v>
      </c>
      <c r="E130" s="106">
        <v>1.5</v>
      </c>
      <c r="F130" s="107"/>
      <c r="G130" s="107"/>
      <c r="H130" s="107"/>
      <c r="I130" s="107"/>
      <c r="J130" s="107"/>
      <c r="K130" s="107"/>
      <c r="L130" s="97">
        <f>IF(L131&gt;0,L132/L131*100,0)</f>
        <v>2</v>
      </c>
      <c r="M130" s="50">
        <f>IF(E130&gt;0,L130/E130,"*")</f>
        <v>1.333333333333333</v>
      </c>
      <c r="N130" s="51">
        <f>IF(N$1&gt;0,(N$1-M130)/N$1,0)</f>
        <v>-1.666666666666667</v>
      </c>
      <c r="O130" s="42" t="s">
        <v>321</v>
      </c>
      <c r="P130" s="68" t="s">
        <v>42</v>
      </c>
      <c r="Q130" s="84"/>
      <c r="R130" s="229" t="s">
        <v>98</v>
      </c>
    </row>
    <row r="131" spans="1:18" s="230" customFormat="1" ht="11.25" x14ac:dyDescent="0.2">
      <c r="A131" s="395"/>
      <c r="B131" s="139" t="s">
        <v>833</v>
      </c>
      <c r="C131" s="90" t="s">
        <v>75</v>
      </c>
      <c r="D131" s="47" t="s">
        <v>431</v>
      </c>
      <c r="E131" s="91" t="s">
        <v>431</v>
      </c>
      <c r="F131" s="47" t="s">
        <v>431</v>
      </c>
      <c r="G131" s="47" t="s">
        <v>431</v>
      </c>
      <c r="H131" s="47" t="s">
        <v>431</v>
      </c>
      <c r="I131" s="47" t="s">
        <v>431</v>
      </c>
      <c r="J131" s="47" t="s">
        <v>431</v>
      </c>
      <c r="K131" s="47" t="s">
        <v>431</v>
      </c>
      <c r="L131" s="49">
        <v>100</v>
      </c>
      <c r="M131" s="50" t="s">
        <v>45</v>
      </c>
      <c r="N131" s="92" t="s">
        <v>45</v>
      </c>
      <c r="O131" s="42" t="s">
        <v>324</v>
      </c>
      <c r="P131" s="43"/>
      <c r="Q131" s="35" t="s">
        <v>47</v>
      </c>
      <c r="R131" s="229"/>
    </row>
    <row r="132" spans="1:18" s="230" customFormat="1" ht="10.9" customHeight="1" x14ac:dyDescent="0.2">
      <c r="A132" s="395"/>
      <c r="B132" s="232" t="s">
        <v>325</v>
      </c>
      <c r="C132" s="90" t="s">
        <v>75</v>
      </c>
      <c r="D132" s="47" t="s">
        <v>431</v>
      </c>
      <c r="E132" s="91" t="s">
        <v>431</v>
      </c>
      <c r="F132" s="47" t="s">
        <v>431</v>
      </c>
      <c r="G132" s="47" t="s">
        <v>431</v>
      </c>
      <c r="H132" s="47" t="s">
        <v>431</v>
      </c>
      <c r="I132" s="47" t="s">
        <v>431</v>
      </c>
      <c r="J132" s="47" t="s">
        <v>431</v>
      </c>
      <c r="K132" s="47" t="s">
        <v>431</v>
      </c>
      <c r="L132" s="49">
        <v>2</v>
      </c>
      <c r="M132" s="50" t="s">
        <v>45</v>
      </c>
      <c r="N132" s="92" t="s">
        <v>45</v>
      </c>
      <c r="O132" s="42" t="s">
        <v>326</v>
      </c>
      <c r="P132" s="59"/>
      <c r="Q132" s="105" t="s">
        <v>47</v>
      </c>
      <c r="R132" s="229"/>
    </row>
    <row r="133" spans="1:18" s="230" customFormat="1" ht="10.9" customHeight="1" x14ac:dyDescent="0.2">
      <c r="A133" s="395" t="s">
        <v>327</v>
      </c>
      <c r="B133" s="340" t="s">
        <v>686</v>
      </c>
      <c r="C133" s="52" t="s">
        <v>98</v>
      </c>
      <c r="D133" s="96" t="s">
        <v>619</v>
      </c>
      <c r="E133" s="106">
        <v>20</v>
      </c>
      <c r="F133" s="107"/>
      <c r="G133" s="107"/>
      <c r="H133" s="107"/>
      <c r="I133" s="107"/>
      <c r="J133" s="107"/>
      <c r="K133" s="107"/>
      <c r="L133" s="97">
        <f>IF(L134&gt;0,L135/L134*100,0)</f>
        <v>10</v>
      </c>
      <c r="M133" s="50">
        <f>IF(E133&gt;0,L133/E133,"*")</f>
        <v>0.5</v>
      </c>
      <c r="N133" s="51">
        <f>IF(N$1&gt;0,(N$1-M133)/N$1,0)</f>
        <v>0</v>
      </c>
      <c r="O133" s="42" t="s">
        <v>834</v>
      </c>
      <c r="P133" s="68" t="s">
        <v>42</v>
      </c>
      <c r="Q133" s="84"/>
      <c r="R133" s="229" t="s">
        <v>98</v>
      </c>
    </row>
    <row r="134" spans="1:18" s="230" customFormat="1" ht="11.25" x14ac:dyDescent="0.2">
      <c r="A134" s="395"/>
      <c r="B134" s="356" t="s">
        <v>835</v>
      </c>
      <c r="C134" s="90" t="s">
        <v>75</v>
      </c>
      <c r="D134" s="47" t="s">
        <v>431</v>
      </c>
      <c r="E134" s="91" t="s">
        <v>431</v>
      </c>
      <c r="F134" s="47" t="s">
        <v>431</v>
      </c>
      <c r="G134" s="47" t="s">
        <v>431</v>
      </c>
      <c r="H134" s="47" t="s">
        <v>431</v>
      </c>
      <c r="I134" s="47" t="s">
        <v>431</v>
      </c>
      <c r="J134" s="47" t="s">
        <v>431</v>
      </c>
      <c r="K134" s="47" t="s">
        <v>431</v>
      </c>
      <c r="L134" s="49">
        <v>50</v>
      </c>
      <c r="M134" s="50" t="s">
        <v>45</v>
      </c>
      <c r="N134" s="92" t="s">
        <v>45</v>
      </c>
      <c r="O134" s="42" t="s">
        <v>332</v>
      </c>
      <c r="P134" s="43"/>
      <c r="Q134" s="35" t="s">
        <v>47</v>
      </c>
      <c r="R134" s="229"/>
    </row>
    <row r="135" spans="1:18" s="230" customFormat="1" ht="10.9" customHeight="1" x14ac:dyDescent="0.2">
      <c r="A135" s="408"/>
      <c r="B135" s="366" t="s">
        <v>325</v>
      </c>
      <c r="C135" s="101" t="s">
        <v>75</v>
      </c>
      <c r="D135" s="54" t="s">
        <v>431</v>
      </c>
      <c r="E135" s="102" t="s">
        <v>431</v>
      </c>
      <c r="F135" s="54" t="s">
        <v>431</v>
      </c>
      <c r="G135" s="54" t="s">
        <v>431</v>
      </c>
      <c r="H135" s="54" t="s">
        <v>431</v>
      </c>
      <c r="I135" s="54" t="s">
        <v>431</v>
      </c>
      <c r="J135" s="54" t="s">
        <v>431</v>
      </c>
      <c r="K135" s="54" t="s">
        <v>431</v>
      </c>
      <c r="L135" s="56">
        <v>5</v>
      </c>
      <c r="M135" s="57" t="s">
        <v>45</v>
      </c>
      <c r="N135" s="103" t="s">
        <v>45</v>
      </c>
      <c r="O135" s="59" t="s">
        <v>836</v>
      </c>
      <c r="P135" s="59"/>
      <c r="Q135" s="105" t="s">
        <v>47</v>
      </c>
      <c r="R135" s="229"/>
    </row>
    <row r="136" spans="1:18" s="230" customFormat="1" ht="18" customHeight="1" x14ac:dyDescent="0.2">
      <c r="A136" s="407" t="s">
        <v>334</v>
      </c>
      <c r="B136" s="367" t="s">
        <v>687</v>
      </c>
      <c r="C136" s="227" t="s">
        <v>341</v>
      </c>
      <c r="D136" s="85">
        <v>7.8512396694214877</v>
      </c>
      <c r="E136" s="86">
        <v>25</v>
      </c>
      <c r="F136" s="87"/>
      <c r="G136" s="87"/>
      <c r="H136" s="87"/>
      <c r="I136" s="87"/>
      <c r="J136" s="87"/>
      <c r="K136" s="87"/>
      <c r="L136" s="88">
        <f>IF(L$137&gt;0,L138/L$137*100,0)</f>
        <v>20</v>
      </c>
      <c r="M136" s="65">
        <f>IF(AND(E136&gt;0,E136&lt;&gt;"0"),L136/E136,0)</f>
        <v>0.8</v>
      </c>
      <c r="N136" s="66">
        <f>IF(N$1&gt;0,(N$1-M136)/N$1,0)</f>
        <v>-0.60000000000000009</v>
      </c>
      <c r="O136" s="228" t="s">
        <v>342</v>
      </c>
      <c r="P136" s="68" t="s">
        <v>42</v>
      </c>
      <c r="Q136" s="84"/>
      <c r="R136" s="229" t="s">
        <v>337</v>
      </c>
    </row>
    <row r="137" spans="1:18" s="230" customFormat="1" ht="11.25" x14ac:dyDescent="0.2">
      <c r="A137" s="395"/>
      <c r="B137" s="368" t="s">
        <v>837</v>
      </c>
      <c r="C137" s="166" t="s">
        <v>75</v>
      </c>
      <c r="D137" s="47" t="s">
        <v>431</v>
      </c>
      <c r="E137" s="91" t="s">
        <v>431</v>
      </c>
      <c r="F137" s="47" t="s">
        <v>431</v>
      </c>
      <c r="G137" s="47" t="s">
        <v>431</v>
      </c>
      <c r="H137" s="47" t="s">
        <v>431</v>
      </c>
      <c r="I137" s="47" t="s">
        <v>431</v>
      </c>
      <c r="J137" s="47" t="s">
        <v>431</v>
      </c>
      <c r="K137" s="47" t="s">
        <v>431</v>
      </c>
      <c r="L137" s="49">
        <v>10</v>
      </c>
      <c r="M137" s="50" t="s">
        <v>45</v>
      </c>
      <c r="N137" s="92" t="s">
        <v>45</v>
      </c>
      <c r="O137" s="160" t="s">
        <v>339</v>
      </c>
      <c r="P137" s="43"/>
      <c r="Q137" s="35" t="s">
        <v>47</v>
      </c>
      <c r="R137" s="229"/>
    </row>
    <row r="138" spans="1:18" s="230" customFormat="1" ht="11.25" x14ac:dyDescent="0.2">
      <c r="A138" s="395"/>
      <c r="B138" s="361" t="s">
        <v>838</v>
      </c>
      <c r="C138" s="166" t="s">
        <v>75</v>
      </c>
      <c r="D138" s="47" t="s">
        <v>431</v>
      </c>
      <c r="E138" s="91" t="s">
        <v>431</v>
      </c>
      <c r="F138" s="47" t="s">
        <v>431</v>
      </c>
      <c r="G138" s="47" t="s">
        <v>431</v>
      </c>
      <c r="H138" s="47" t="s">
        <v>431</v>
      </c>
      <c r="I138" s="47" t="s">
        <v>431</v>
      </c>
      <c r="J138" s="47" t="s">
        <v>431</v>
      </c>
      <c r="K138" s="47" t="s">
        <v>431</v>
      </c>
      <c r="L138" s="49">
        <v>2</v>
      </c>
      <c r="M138" s="50" t="s">
        <v>45</v>
      </c>
      <c r="N138" s="92" t="s">
        <v>45</v>
      </c>
      <c r="O138" s="160" t="s">
        <v>750</v>
      </c>
      <c r="P138" s="43"/>
      <c r="Q138" s="35" t="s">
        <v>47</v>
      </c>
      <c r="R138" s="229"/>
    </row>
    <row r="139" spans="1:18" s="230" customFormat="1" ht="18" customHeight="1" x14ac:dyDescent="0.2">
      <c r="A139" s="395" t="s">
        <v>343</v>
      </c>
      <c r="B139" s="369" t="s">
        <v>688</v>
      </c>
      <c r="C139" s="227" t="s">
        <v>341</v>
      </c>
      <c r="D139" s="96">
        <v>7.0247933884297522</v>
      </c>
      <c r="E139" s="106"/>
      <c r="F139" s="107"/>
      <c r="G139" s="107"/>
      <c r="H139" s="107"/>
      <c r="I139" s="107"/>
      <c r="J139" s="107"/>
      <c r="K139" s="107"/>
      <c r="L139" s="97">
        <f>IF(L$137&gt;0,L140/L$137*100,0)</f>
        <v>0</v>
      </c>
      <c r="M139" s="50">
        <f>IF(AND(E139&gt;0,E139&lt;&gt;"0"),L139/E139,0)</f>
        <v>0</v>
      </c>
      <c r="N139" s="51">
        <f>IF(N$1&gt;0,(N$1-M139)/N$1,0)</f>
        <v>1</v>
      </c>
      <c r="O139" s="160" t="s">
        <v>348</v>
      </c>
      <c r="P139" s="68" t="s">
        <v>42</v>
      </c>
      <c r="Q139" s="84"/>
      <c r="R139" s="229" t="s">
        <v>337</v>
      </c>
    </row>
    <row r="140" spans="1:18" s="230" customFormat="1" ht="11.25" x14ac:dyDescent="0.2">
      <c r="A140" s="395"/>
      <c r="B140" s="361" t="s">
        <v>839</v>
      </c>
      <c r="C140" s="166" t="s">
        <v>75</v>
      </c>
      <c r="D140" s="47" t="s">
        <v>431</v>
      </c>
      <c r="E140" s="91" t="s">
        <v>431</v>
      </c>
      <c r="F140" s="47" t="s">
        <v>431</v>
      </c>
      <c r="G140" s="47" t="s">
        <v>431</v>
      </c>
      <c r="H140" s="47" t="s">
        <v>431</v>
      </c>
      <c r="I140" s="47" t="s">
        <v>431</v>
      </c>
      <c r="J140" s="47" t="s">
        <v>431</v>
      </c>
      <c r="K140" s="47" t="s">
        <v>431</v>
      </c>
      <c r="L140" s="49"/>
      <c r="M140" s="50" t="s">
        <v>45</v>
      </c>
      <c r="N140" s="92" t="s">
        <v>45</v>
      </c>
      <c r="O140" s="160" t="s">
        <v>345</v>
      </c>
      <c r="P140" s="43"/>
      <c r="Q140" s="35" t="s">
        <v>47</v>
      </c>
      <c r="R140" s="229"/>
    </row>
    <row r="141" spans="1:18" s="230" customFormat="1" ht="25.15" customHeight="1" x14ac:dyDescent="0.2">
      <c r="A141" s="395" t="s">
        <v>349</v>
      </c>
      <c r="B141" s="321" t="s">
        <v>689</v>
      </c>
      <c r="C141" s="231" t="s">
        <v>352</v>
      </c>
      <c r="D141" s="96">
        <v>7.8838174273858916</v>
      </c>
      <c r="E141" s="106"/>
      <c r="F141" s="107"/>
      <c r="G141" s="107"/>
      <c r="H141" s="107"/>
      <c r="I141" s="107"/>
      <c r="J141" s="107"/>
      <c r="K141" s="107"/>
      <c r="L141" s="97">
        <f>IF(L$142&gt;0,L143/L$142*100,0)</f>
        <v>0</v>
      </c>
      <c r="M141" s="50">
        <f>IF(AND(E141&gt;0,E141&lt;&gt;"0"),L141/E141,0)</f>
        <v>0</v>
      </c>
      <c r="N141" s="51">
        <f>IF(N$1&gt;0,(N$1-M141)/N$1,0)</f>
        <v>1</v>
      </c>
      <c r="O141" s="42" t="s">
        <v>355</v>
      </c>
      <c r="P141" s="43" t="s">
        <v>42</v>
      </c>
      <c r="Q141" s="35"/>
      <c r="R141" s="229" t="s">
        <v>352</v>
      </c>
    </row>
    <row r="142" spans="1:18" s="230" customFormat="1" ht="11.25" x14ac:dyDescent="0.2">
      <c r="A142" s="395"/>
      <c r="B142" s="361" t="s">
        <v>840</v>
      </c>
      <c r="C142" s="231" t="s">
        <v>75</v>
      </c>
      <c r="D142" s="47" t="s">
        <v>431</v>
      </c>
      <c r="E142" s="91" t="s">
        <v>431</v>
      </c>
      <c r="F142" s="47" t="s">
        <v>431</v>
      </c>
      <c r="G142" s="47" t="s">
        <v>431</v>
      </c>
      <c r="H142" s="47" t="s">
        <v>431</v>
      </c>
      <c r="I142" s="47" t="s">
        <v>431</v>
      </c>
      <c r="J142" s="47" t="s">
        <v>431</v>
      </c>
      <c r="K142" s="47" t="s">
        <v>431</v>
      </c>
      <c r="L142" s="49"/>
      <c r="M142" s="50" t="s">
        <v>45</v>
      </c>
      <c r="N142" s="92" t="s">
        <v>45</v>
      </c>
      <c r="O142" s="42" t="s">
        <v>354</v>
      </c>
      <c r="P142" s="43"/>
      <c r="Q142" s="35" t="s">
        <v>47</v>
      </c>
      <c r="R142" s="229"/>
    </row>
    <row r="143" spans="1:18" s="230" customFormat="1" ht="11.25" x14ac:dyDescent="0.2">
      <c r="A143" s="395"/>
      <c r="B143" s="361" t="s">
        <v>838</v>
      </c>
      <c r="C143" s="166" t="s">
        <v>75</v>
      </c>
      <c r="D143" s="47" t="s">
        <v>431</v>
      </c>
      <c r="E143" s="91" t="s">
        <v>431</v>
      </c>
      <c r="F143" s="47" t="s">
        <v>431</v>
      </c>
      <c r="G143" s="47" t="s">
        <v>431</v>
      </c>
      <c r="H143" s="47" t="s">
        <v>431</v>
      </c>
      <c r="I143" s="47" t="s">
        <v>431</v>
      </c>
      <c r="J143" s="47" t="s">
        <v>431</v>
      </c>
      <c r="K143" s="47" t="s">
        <v>431</v>
      </c>
      <c r="L143" s="49"/>
      <c r="M143" s="50" t="s">
        <v>45</v>
      </c>
      <c r="N143" s="92" t="s">
        <v>45</v>
      </c>
      <c r="O143" s="42" t="s">
        <v>351</v>
      </c>
      <c r="P143" s="43"/>
      <c r="Q143" s="35" t="s">
        <v>47</v>
      </c>
      <c r="R143" s="229"/>
    </row>
    <row r="144" spans="1:18" s="230" customFormat="1" ht="25.15" customHeight="1" x14ac:dyDescent="0.2">
      <c r="A144" s="395" t="s">
        <v>356</v>
      </c>
      <c r="B144" s="321" t="s">
        <v>691</v>
      </c>
      <c r="C144" s="231" t="s">
        <v>352</v>
      </c>
      <c r="D144" s="96">
        <v>7.0539419087136928</v>
      </c>
      <c r="E144" s="106"/>
      <c r="F144" s="107"/>
      <c r="G144" s="107"/>
      <c r="H144" s="107"/>
      <c r="I144" s="107"/>
      <c r="J144" s="107"/>
      <c r="K144" s="107"/>
      <c r="L144" s="97">
        <f>IF(L$142&gt;0,L145/L$142*100,0)</f>
        <v>0</v>
      </c>
      <c r="M144" s="50">
        <f>IF(AND(E144&gt;0,E144&lt;&gt;"0"),L144/E144,0)</f>
        <v>0</v>
      </c>
      <c r="N144" s="51">
        <f>IF(N$1&gt;0,(N$1-M144)/N$1,0)</f>
        <v>1</v>
      </c>
      <c r="O144" s="42" t="s">
        <v>359</v>
      </c>
      <c r="P144" s="43" t="s">
        <v>42</v>
      </c>
      <c r="Q144" s="35"/>
      <c r="R144" s="229" t="s">
        <v>352</v>
      </c>
    </row>
    <row r="145" spans="1:18" s="230" customFormat="1" ht="10.9" customHeight="1" x14ac:dyDescent="0.2">
      <c r="A145" s="408"/>
      <c r="B145" s="364" t="s">
        <v>839</v>
      </c>
      <c r="C145" s="409" t="s">
        <v>75</v>
      </c>
      <c r="D145" s="54" t="s">
        <v>431</v>
      </c>
      <c r="E145" s="102" t="s">
        <v>431</v>
      </c>
      <c r="F145" s="54" t="s">
        <v>431</v>
      </c>
      <c r="G145" s="54" t="s">
        <v>431</v>
      </c>
      <c r="H145" s="54" t="s">
        <v>431</v>
      </c>
      <c r="I145" s="54" t="s">
        <v>431</v>
      </c>
      <c r="J145" s="54" t="s">
        <v>431</v>
      </c>
      <c r="K145" s="54" t="s">
        <v>431</v>
      </c>
      <c r="L145" s="56"/>
      <c r="M145" s="57" t="s">
        <v>45</v>
      </c>
      <c r="N145" s="103" t="s">
        <v>45</v>
      </c>
      <c r="O145" s="59" t="s">
        <v>358</v>
      </c>
      <c r="P145" s="59"/>
      <c r="Q145" s="105" t="s">
        <v>47</v>
      </c>
      <c r="R145" s="229"/>
    </row>
    <row r="146" spans="1:18" ht="21" customHeight="1" x14ac:dyDescent="0.25">
      <c r="A146" s="399" t="s">
        <v>360</v>
      </c>
      <c r="B146" s="320" t="s">
        <v>693</v>
      </c>
      <c r="C146" s="138" t="s">
        <v>98</v>
      </c>
      <c r="D146" s="85">
        <v>50</v>
      </c>
      <c r="E146" s="86"/>
      <c r="F146" s="87"/>
      <c r="G146" s="87"/>
      <c r="H146" s="87"/>
      <c r="I146" s="87"/>
      <c r="J146" s="87"/>
      <c r="K146" s="87"/>
      <c r="L146" s="88">
        <f>IF(L147&gt;0,L148/L147*100,0)</f>
        <v>0</v>
      </c>
      <c r="M146" s="65">
        <f>IF(AND(E146&gt;0,E146&lt;&gt;"0"),L146/E146,0)</f>
        <v>0</v>
      </c>
      <c r="N146" s="66">
        <f>IF(N$1&gt;0,(N$1-M146)/N$1,0)</f>
        <v>1</v>
      </c>
      <c r="O146" s="416" t="s">
        <v>362</v>
      </c>
      <c r="P146" s="68" t="s">
        <v>42</v>
      </c>
      <c r="Q146" s="84"/>
      <c r="R146" s="36" t="s">
        <v>98</v>
      </c>
    </row>
    <row r="147" spans="1:18" x14ac:dyDescent="0.25">
      <c r="A147" s="394"/>
      <c r="B147" s="365" t="s">
        <v>364</v>
      </c>
      <c r="C147" s="90" t="s">
        <v>75</v>
      </c>
      <c r="D147" s="47" t="s">
        <v>431</v>
      </c>
      <c r="E147" s="91" t="s">
        <v>431</v>
      </c>
      <c r="F147" s="47" t="s">
        <v>431</v>
      </c>
      <c r="G147" s="47" t="s">
        <v>431</v>
      </c>
      <c r="H147" s="47" t="s">
        <v>431</v>
      </c>
      <c r="I147" s="47" t="s">
        <v>431</v>
      </c>
      <c r="J147" s="47" t="s">
        <v>431</v>
      </c>
      <c r="K147" s="47" t="s">
        <v>431</v>
      </c>
      <c r="L147" s="49"/>
      <c r="M147" s="50" t="s">
        <v>45</v>
      </c>
      <c r="N147" s="92" t="s">
        <v>45</v>
      </c>
      <c r="O147" s="42" t="s">
        <v>365</v>
      </c>
      <c r="P147" s="43"/>
      <c r="Q147" s="35" t="s">
        <v>47</v>
      </c>
      <c r="R147" s="36"/>
    </row>
    <row r="148" spans="1:18" x14ac:dyDescent="0.25">
      <c r="A148" s="394"/>
      <c r="B148" s="371" t="s">
        <v>366</v>
      </c>
      <c r="C148" s="90" t="s">
        <v>75</v>
      </c>
      <c r="D148" s="47" t="s">
        <v>431</v>
      </c>
      <c r="E148" s="91" t="s">
        <v>431</v>
      </c>
      <c r="F148" s="47" t="s">
        <v>431</v>
      </c>
      <c r="G148" s="47" t="s">
        <v>431</v>
      </c>
      <c r="H148" s="47" t="s">
        <v>431</v>
      </c>
      <c r="I148" s="47" t="s">
        <v>431</v>
      </c>
      <c r="J148" s="47" t="s">
        <v>431</v>
      </c>
      <c r="K148" s="47" t="s">
        <v>431</v>
      </c>
      <c r="L148" s="49"/>
      <c r="M148" s="50" t="s">
        <v>45</v>
      </c>
      <c r="N148" s="92" t="s">
        <v>45</v>
      </c>
      <c r="O148" s="42" t="s">
        <v>367</v>
      </c>
      <c r="P148" s="43"/>
      <c r="Q148" s="35" t="s">
        <v>47</v>
      </c>
      <c r="R148" s="36"/>
    </row>
    <row r="149" spans="1:18" ht="19.149999999999999" customHeight="1" x14ac:dyDescent="0.25">
      <c r="A149" s="394" t="s">
        <v>368</v>
      </c>
      <c r="B149" s="321" t="s">
        <v>694</v>
      </c>
      <c r="C149" s="52" t="s">
        <v>98</v>
      </c>
      <c r="D149" s="96">
        <v>50</v>
      </c>
      <c r="E149" s="106"/>
      <c r="F149" s="107"/>
      <c r="G149" s="107"/>
      <c r="H149" s="107"/>
      <c r="I149" s="107"/>
      <c r="J149" s="107"/>
      <c r="K149" s="107"/>
      <c r="L149" s="97">
        <f>IF(L150&gt;0,L151/L150*100,0)</f>
        <v>0</v>
      </c>
      <c r="M149" s="50">
        <f>IF(AND(E149&gt;0,E149&lt;&gt;"0"),L149/E149,0)</f>
        <v>0</v>
      </c>
      <c r="N149" s="51">
        <f>IF(N$1&gt;0,(N$1-M149)/N$1,0)</f>
        <v>1</v>
      </c>
      <c r="O149" s="42" t="s">
        <v>370</v>
      </c>
      <c r="P149" s="68" t="s">
        <v>42</v>
      </c>
      <c r="Q149" s="84"/>
      <c r="R149" s="36" t="s">
        <v>98</v>
      </c>
    </row>
    <row r="150" spans="1:18" x14ac:dyDescent="0.25">
      <c r="A150" s="394"/>
      <c r="B150" s="365" t="s">
        <v>371</v>
      </c>
      <c r="C150" s="90" t="s">
        <v>75</v>
      </c>
      <c r="D150" s="47" t="s">
        <v>431</v>
      </c>
      <c r="E150" s="91" t="s">
        <v>431</v>
      </c>
      <c r="F150" s="47" t="s">
        <v>431</v>
      </c>
      <c r="G150" s="47" t="s">
        <v>431</v>
      </c>
      <c r="H150" s="47" t="s">
        <v>431</v>
      </c>
      <c r="I150" s="47" t="s">
        <v>431</v>
      </c>
      <c r="J150" s="47" t="s">
        <v>431</v>
      </c>
      <c r="K150" s="47" t="s">
        <v>431</v>
      </c>
      <c r="L150" s="49"/>
      <c r="M150" s="50" t="s">
        <v>45</v>
      </c>
      <c r="N150" s="92" t="s">
        <v>45</v>
      </c>
      <c r="O150" s="42" t="s">
        <v>372</v>
      </c>
      <c r="P150" s="43"/>
      <c r="Q150" s="35" t="s">
        <v>47</v>
      </c>
      <c r="R150" s="36"/>
    </row>
    <row r="151" spans="1:18" x14ac:dyDescent="0.25">
      <c r="A151" s="394"/>
      <c r="B151" s="365" t="s">
        <v>373</v>
      </c>
      <c r="C151" s="90" t="s">
        <v>75</v>
      </c>
      <c r="D151" s="47" t="s">
        <v>431</v>
      </c>
      <c r="E151" s="91" t="s">
        <v>431</v>
      </c>
      <c r="F151" s="47" t="s">
        <v>431</v>
      </c>
      <c r="G151" s="47" t="s">
        <v>431</v>
      </c>
      <c r="H151" s="47" t="s">
        <v>431</v>
      </c>
      <c r="I151" s="47" t="s">
        <v>431</v>
      </c>
      <c r="J151" s="47" t="s">
        <v>431</v>
      </c>
      <c r="K151" s="47" t="s">
        <v>431</v>
      </c>
      <c r="L151" s="49"/>
      <c r="M151" s="50" t="s">
        <v>45</v>
      </c>
      <c r="N151" s="92" t="s">
        <v>45</v>
      </c>
      <c r="O151" s="42" t="s">
        <v>374</v>
      </c>
      <c r="P151" s="43"/>
      <c r="Q151" s="35" t="s">
        <v>47</v>
      </c>
      <c r="R151" s="36"/>
    </row>
    <row r="152" spans="1:18" ht="20.45" customHeight="1" x14ac:dyDescent="0.25">
      <c r="A152" s="394" t="s">
        <v>375</v>
      </c>
      <c r="B152" s="321" t="s">
        <v>695</v>
      </c>
      <c r="C152" s="52" t="s">
        <v>98</v>
      </c>
      <c r="D152" s="96">
        <v>55.4</v>
      </c>
      <c r="E152" s="106"/>
      <c r="F152" s="107"/>
      <c r="G152" s="107"/>
      <c r="H152" s="107"/>
      <c r="I152" s="107"/>
      <c r="J152" s="107"/>
      <c r="K152" s="107"/>
      <c r="L152" s="97">
        <f>IF(L153&gt;0,L154/L153*100,0)</f>
        <v>0</v>
      </c>
      <c r="M152" s="50">
        <f>IF(AND(E152&gt;0,E152&lt;&gt;"0"),L152/E152,0)</f>
        <v>0</v>
      </c>
      <c r="N152" s="51">
        <f>IF(N$1&gt;0,(N$1-M152)/N$1,0)</f>
        <v>1</v>
      </c>
      <c r="O152" s="42" t="s">
        <v>377</v>
      </c>
      <c r="P152" s="68" t="s">
        <v>42</v>
      </c>
      <c r="Q152" s="84"/>
      <c r="R152" s="36" t="s">
        <v>98</v>
      </c>
    </row>
    <row r="153" spans="1:18" x14ac:dyDescent="0.25">
      <c r="A153" s="394"/>
      <c r="B153" s="365" t="s">
        <v>378</v>
      </c>
      <c r="C153" s="90" t="s">
        <v>747</v>
      </c>
      <c r="D153" s="47" t="s">
        <v>431</v>
      </c>
      <c r="E153" s="91" t="s">
        <v>431</v>
      </c>
      <c r="F153" s="47" t="s">
        <v>431</v>
      </c>
      <c r="G153" s="47" t="s">
        <v>431</v>
      </c>
      <c r="H153" s="47" t="s">
        <v>431</v>
      </c>
      <c r="I153" s="47" t="s">
        <v>431</v>
      </c>
      <c r="J153" s="47" t="s">
        <v>431</v>
      </c>
      <c r="K153" s="47" t="s">
        <v>431</v>
      </c>
      <c r="L153" s="49"/>
      <c r="M153" s="50" t="s">
        <v>45</v>
      </c>
      <c r="N153" s="92" t="s">
        <v>45</v>
      </c>
      <c r="O153" s="42" t="s">
        <v>379</v>
      </c>
      <c r="P153" s="43"/>
      <c r="Q153" s="35" t="s">
        <v>47</v>
      </c>
      <c r="R153" s="36"/>
    </row>
    <row r="154" spans="1:18" ht="10.9" customHeight="1" x14ac:dyDescent="0.25">
      <c r="A154" s="397"/>
      <c r="B154" s="372" t="s">
        <v>380</v>
      </c>
      <c r="C154" s="101" t="s">
        <v>747</v>
      </c>
      <c r="D154" s="54" t="s">
        <v>431</v>
      </c>
      <c r="E154" s="102" t="s">
        <v>431</v>
      </c>
      <c r="F154" s="54" t="s">
        <v>431</v>
      </c>
      <c r="G154" s="54" t="s">
        <v>431</v>
      </c>
      <c r="H154" s="54" t="s">
        <v>431</v>
      </c>
      <c r="I154" s="54" t="s">
        <v>431</v>
      </c>
      <c r="J154" s="54" t="s">
        <v>431</v>
      </c>
      <c r="K154" s="54" t="s">
        <v>431</v>
      </c>
      <c r="L154" s="56"/>
      <c r="M154" s="57" t="s">
        <v>45</v>
      </c>
      <c r="N154" s="103" t="s">
        <v>45</v>
      </c>
      <c r="O154" s="59" t="s">
        <v>381</v>
      </c>
      <c r="P154" s="59"/>
      <c r="Q154" s="105" t="s">
        <v>47</v>
      </c>
      <c r="R154" s="36"/>
    </row>
    <row r="155" spans="1:18" ht="22.5" customHeight="1" x14ac:dyDescent="0.25">
      <c r="A155" s="399" t="s">
        <v>382</v>
      </c>
      <c r="B155" s="339" t="s">
        <v>696</v>
      </c>
      <c r="C155" s="250" t="s">
        <v>98</v>
      </c>
      <c r="D155" s="85">
        <v>9</v>
      </c>
      <c r="E155" s="86">
        <v>10</v>
      </c>
      <c r="F155" s="87"/>
      <c r="G155" s="87"/>
      <c r="H155" s="87"/>
      <c r="I155" s="87"/>
      <c r="J155" s="87"/>
      <c r="K155" s="87"/>
      <c r="L155" s="249">
        <f>IF(L156&gt;0,L157/L156*100,0)</f>
        <v>10</v>
      </c>
      <c r="M155" s="65">
        <f>IF(AND(E155&gt;0,E155&lt;&gt;"0"),L155/E155,0)</f>
        <v>1</v>
      </c>
      <c r="N155" s="66">
        <f>IF(N$1&gt;0,(N$1-M155)/N$1,0)</f>
        <v>-1</v>
      </c>
      <c r="O155" s="131" t="s">
        <v>384</v>
      </c>
      <c r="P155" s="43" t="s">
        <v>15</v>
      </c>
      <c r="Q155" s="35">
        <v>2</v>
      </c>
      <c r="R155" s="36" t="s">
        <v>98</v>
      </c>
    </row>
    <row r="156" spans="1:18" x14ac:dyDescent="0.25">
      <c r="A156" s="394"/>
      <c r="B156" s="356" t="s">
        <v>385</v>
      </c>
      <c r="C156" s="90" t="s">
        <v>75</v>
      </c>
      <c r="D156" s="47" t="s">
        <v>431</v>
      </c>
      <c r="E156" s="91" t="s">
        <v>431</v>
      </c>
      <c r="F156" s="47" t="s">
        <v>431</v>
      </c>
      <c r="G156" s="47" t="s">
        <v>431</v>
      </c>
      <c r="H156" s="47" t="s">
        <v>431</v>
      </c>
      <c r="I156" s="47" t="s">
        <v>431</v>
      </c>
      <c r="J156" s="47" t="s">
        <v>431</v>
      </c>
      <c r="K156" s="47" t="s">
        <v>431</v>
      </c>
      <c r="L156" s="49">
        <v>10</v>
      </c>
      <c r="M156" s="50" t="s">
        <v>45</v>
      </c>
      <c r="N156" s="92" t="s">
        <v>45</v>
      </c>
      <c r="O156" s="42" t="s">
        <v>386</v>
      </c>
      <c r="P156" s="43"/>
      <c r="Q156" s="35" t="s">
        <v>47</v>
      </c>
      <c r="R156" s="36"/>
    </row>
    <row r="157" spans="1:18" ht="10.9" customHeight="1" x14ac:dyDescent="0.25">
      <c r="A157" s="397"/>
      <c r="B157" s="358" t="s">
        <v>387</v>
      </c>
      <c r="C157" s="101" t="s">
        <v>75</v>
      </c>
      <c r="D157" s="54" t="s">
        <v>431</v>
      </c>
      <c r="E157" s="102" t="s">
        <v>431</v>
      </c>
      <c r="F157" s="54" t="s">
        <v>431</v>
      </c>
      <c r="G157" s="54" t="s">
        <v>431</v>
      </c>
      <c r="H157" s="54" t="s">
        <v>431</v>
      </c>
      <c r="I157" s="54" t="s">
        <v>431</v>
      </c>
      <c r="J157" s="54" t="s">
        <v>431</v>
      </c>
      <c r="K157" s="54" t="s">
        <v>431</v>
      </c>
      <c r="L157" s="56">
        <v>1</v>
      </c>
      <c r="M157" s="57" t="s">
        <v>45</v>
      </c>
      <c r="N157" s="103" t="s">
        <v>45</v>
      </c>
      <c r="O157" s="59" t="s">
        <v>388</v>
      </c>
      <c r="P157" s="75"/>
      <c r="Q157" s="105" t="s">
        <v>47</v>
      </c>
      <c r="R157" s="36"/>
    </row>
    <row r="158" spans="1:18" ht="10.9" customHeight="1" x14ac:dyDescent="0.25">
      <c r="A158" s="399" t="s">
        <v>389</v>
      </c>
      <c r="B158" s="320" t="s">
        <v>697</v>
      </c>
      <c r="C158" s="138" t="s">
        <v>98</v>
      </c>
      <c r="D158" s="156">
        <v>1.06</v>
      </c>
      <c r="E158" s="157">
        <v>4</v>
      </c>
      <c r="F158" s="158"/>
      <c r="G158" s="158"/>
      <c r="H158" s="158"/>
      <c r="I158" s="158"/>
      <c r="J158" s="158"/>
      <c r="K158" s="158"/>
      <c r="L158" s="159">
        <f>IF(L159&gt;0,L160/L159*100,0)</f>
        <v>2</v>
      </c>
      <c r="M158" s="65">
        <f>IF(AND(E158&gt;0,E158&lt;&gt;"0"),L158/E158,0)</f>
        <v>0.5</v>
      </c>
      <c r="N158" s="66">
        <f>IF(N$1&gt;0,(N$1-M158)/N$1,0)</f>
        <v>0</v>
      </c>
      <c r="O158" s="98" t="s">
        <v>391</v>
      </c>
      <c r="P158" s="68" t="s">
        <v>42</v>
      </c>
      <c r="Q158" s="84"/>
      <c r="R158" s="36" t="s">
        <v>98</v>
      </c>
    </row>
    <row r="159" spans="1:18" x14ac:dyDescent="0.25">
      <c r="A159" s="394"/>
      <c r="B159" s="361" t="s">
        <v>392</v>
      </c>
      <c r="C159" s="90" t="s">
        <v>75</v>
      </c>
      <c r="D159" s="47" t="s">
        <v>431</v>
      </c>
      <c r="E159" s="91" t="s">
        <v>431</v>
      </c>
      <c r="F159" s="47" t="s">
        <v>431</v>
      </c>
      <c r="G159" s="47" t="s">
        <v>431</v>
      </c>
      <c r="H159" s="47" t="s">
        <v>431</v>
      </c>
      <c r="I159" s="47" t="s">
        <v>431</v>
      </c>
      <c r="J159" s="47" t="s">
        <v>431</v>
      </c>
      <c r="K159" s="47" t="s">
        <v>431</v>
      </c>
      <c r="L159" s="49">
        <v>100</v>
      </c>
      <c r="M159" s="50" t="s">
        <v>45</v>
      </c>
      <c r="N159" s="92" t="s">
        <v>45</v>
      </c>
      <c r="O159" s="160" t="s">
        <v>393</v>
      </c>
      <c r="P159" s="42"/>
      <c r="Q159" s="35" t="s">
        <v>47</v>
      </c>
      <c r="R159" s="36"/>
    </row>
    <row r="160" spans="1:18" x14ac:dyDescent="0.25">
      <c r="A160" s="394"/>
      <c r="B160" s="361" t="s">
        <v>394</v>
      </c>
      <c r="C160" s="90" t="s">
        <v>75</v>
      </c>
      <c r="D160" s="47" t="s">
        <v>431</v>
      </c>
      <c r="E160" s="91" t="s">
        <v>431</v>
      </c>
      <c r="F160" s="47" t="s">
        <v>431</v>
      </c>
      <c r="G160" s="47" t="s">
        <v>431</v>
      </c>
      <c r="H160" s="47" t="s">
        <v>431</v>
      </c>
      <c r="I160" s="47" t="s">
        <v>431</v>
      </c>
      <c r="J160" s="47" t="s">
        <v>431</v>
      </c>
      <c r="K160" s="47" t="s">
        <v>431</v>
      </c>
      <c r="L160" s="49">
        <v>2</v>
      </c>
      <c r="M160" s="50" t="s">
        <v>45</v>
      </c>
      <c r="N160" s="92" t="s">
        <v>45</v>
      </c>
      <c r="O160" s="160" t="s">
        <v>395</v>
      </c>
      <c r="P160" s="42"/>
      <c r="Q160" s="35" t="s">
        <v>47</v>
      </c>
      <c r="R160" s="36"/>
    </row>
    <row r="161" spans="1:18" x14ac:dyDescent="0.25">
      <c r="A161" s="394" t="s">
        <v>396</v>
      </c>
      <c r="B161" s="369" t="s">
        <v>698</v>
      </c>
      <c r="C161" s="162" t="s">
        <v>748</v>
      </c>
      <c r="D161" s="163" t="s">
        <v>619</v>
      </c>
      <c r="E161" s="123">
        <v>42</v>
      </c>
      <c r="F161" s="164"/>
      <c r="G161" s="164"/>
      <c r="H161" s="164"/>
      <c r="I161" s="164"/>
      <c r="J161" s="164"/>
      <c r="K161" s="164"/>
      <c r="L161" s="49">
        <v>26</v>
      </c>
      <c r="M161" s="136">
        <f>IF(E161&gt;0,L161/E161*100,"*")</f>
        <v>61.904761904761912</v>
      </c>
      <c r="N161" s="51">
        <f>IF(N$1&gt;0,(N$1-M161)/N$1,0)</f>
        <v>-122.8095238095238</v>
      </c>
      <c r="O161" s="165" t="s">
        <v>399</v>
      </c>
      <c r="P161" s="42" t="s">
        <v>42</v>
      </c>
      <c r="Q161" s="35"/>
      <c r="R161" s="36" t="s">
        <v>400</v>
      </c>
    </row>
    <row r="162" spans="1:18" ht="20.45" customHeight="1" x14ac:dyDescent="0.25">
      <c r="A162" s="394" t="s">
        <v>401</v>
      </c>
      <c r="B162" s="373" t="s">
        <v>841</v>
      </c>
      <c r="C162" s="52" t="s">
        <v>152</v>
      </c>
      <c r="D162" s="163" t="s">
        <v>619</v>
      </c>
      <c r="E162" s="106">
        <v>887</v>
      </c>
      <c r="F162" s="164"/>
      <c r="G162" s="164"/>
      <c r="H162" s="164"/>
      <c r="I162" s="164"/>
      <c r="J162" s="164"/>
      <c r="K162" s="164"/>
      <c r="L162" s="97">
        <f>IF(L163&gt;0,(L163-L164)/L163*1000,0)</f>
        <v>820</v>
      </c>
      <c r="M162" s="136">
        <f>IF(E162&gt;0,L162/E162*100,"*")</f>
        <v>92.446448703494937</v>
      </c>
      <c r="N162" s="51">
        <f>IF(N$1&gt;0,(N$1-M162)/N$1,0)</f>
        <v>-183.8928974069899</v>
      </c>
      <c r="O162" s="98" t="s">
        <v>842</v>
      </c>
      <c r="P162" s="42" t="s">
        <v>42</v>
      </c>
      <c r="Q162" s="35"/>
      <c r="R162" s="36" t="s">
        <v>400</v>
      </c>
    </row>
    <row r="163" spans="1:18" ht="22.5" x14ac:dyDescent="0.25">
      <c r="A163" s="394"/>
      <c r="B163" s="374" t="s">
        <v>843</v>
      </c>
      <c r="C163" s="90" t="s">
        <v>75</v>
      </c>
      <c r="D163" s="47" t="s">
        <v>431</v>
      </c>
      <c r="E163" s="91" t="s">
        <v>431</v>
      </c>
      <c r="F163" s="47" t="s">
        <v>431</v>
      </c>
      <c r="G163" s="47" t="s">
        <v>431</v>
      </c>
      <c r="H163" s="47" t="s">
        <v>431</v>
      </c>
      <c r="I163" s="47" t="s">
        <v>431</v>
      </c>
      <c r="J163" s="47" t="s">
        <v>431</v>
      </c>
      <c r="K163" s="47" t="s">
        <v>431</v>
      </c>
      <c r="L163" s="49">
        <v>100</v>
      </c>
      <c r="M163" s="50" t="s">
        <v>45</v>
      </c>
      <c r="N163" s="92" t="s">
        <v>45</v>
      </c>
      <c r="O163" s="42" t="s">
        <v>844</v>
      </c>
      <c r="P163" s="42"/>
      <c r="Q163" s="35" t="s">
        <v>47</v>
      </c>
      <c r="R163" s="36"/>
    </row>
    <row r="164" spans="1:18" ht="10.9" customHeight="1" x14ac:dyDescent="0.25">
      <c r="A164" s="394"/>
      <c r="B164" s="375" t="s">
        <v>219</v>
      </c>
      <c r="C164" s="101" t="s">
        <v>75</v>
      </c>
      <c r="D164" s="54" t="s">
        <v>431</v>
      </c>
      <c r="E164" s="102" t="s">
        <v>431</v>
      </c>
      <c r="F164" s="54" t="s">
        <v>431</v>
      </c>
      <c r="G164" s="54" t="s">
        <v>431</v>
      </c>
      <c r="H164" s="54" t="s">
        <v>431</v>
      </c>
      <c r="I164" s="54" t="s">
        <v>431</v>
      </c>
      <c r="J164" s="54" t="s">
        <v>431</v>
      </c>
      <c r="K164" s="54" t="s">
        <v>431</v>
      </c>
      <c r="L164" s="56">
        <v>18</v>
      </c>
      <c r="M164" s="57" t="s">
        <v>45</v>
      </c>
      <c r="N164" s="103" t="s">
        <v>45</v>
      </c>
      <c r="O164" s="42" t="s">
        <v>845</v>
      </c>
      <c r="P164" s="59"/>
      <c r="Q164" s="105" t="s">
        <v>47</v>
      </c>
      <c r="R164" s="36"/>
    </row>
    <row r="165" spans="1:18" ht="27.75" customHeight="1" x14ac:dyDescent="0.25">
      <c r="A165" s="394" t="s">
        <v>409</v>
      </c>
      <c r="B165" s="320" t="s">
        <v>699</v>
      </c>
      <c r="C165" s="138" t="s">
        <v>98</v>
      </c>
      <c r="D165" s="85">
        <v>48.7</v>
      </c>
      <c r="E165" s="86">
        <v>71.400000000000006</v>
      </c>
      <c r="F165" s="87"/>
      <c r="G165" s="87"/>
      <c r="H165" s="87"/>
      <c r="I165" s="87"/>
      <c r="J165" s="87"/>
      <c r="K165" s="87"/>
      <c r="L165" s="88">
        <f>IF(L166&gt;0,L167/L166*100,0)</f>
        <v>77.05677867902665</v>
      </c>
      <c r="M165" s="65">
        <f>IF(E165&gt;0,L165/E165,"*")</f>
        <v>1.07922659214323</v>
      </c>
      <c r="N165" s="51">
        <f>IF(N$1&gt;0,(N$1-M165)/N$1,0)</f>
        <v>-1.15845318428646</v>
      </c>
      <c r="O165" s="416" t="s">
        <v>403</v>
      </c>
      <c r="P165" s="416" t="s">
        <v>42</v>
      </c>
      <c r="Q165" s="84"/>
      <c r="R165" s="36" t="s">
        <v>98</v>
      </c>
    </row>
    <row r="166" spans="1:18" ht="19.149999999999999" customHeight="1" x14ac:dyDescent="0.25">
      <c r="A166" s="394"/>
      <c r="B166" s="361" t="s">
        <v>404</v>
      </c>
      <c r="C166" s="90" t="s">
        <v>75</v>
      </c>
      <c r="D166" s="47" t="s">
        <v>431</v>
      </c>
      <c r="E166" s="91" t="s">
        <v>431</v>
      </c>
      <c r="F166" s="47" t="s">
        <v>431</v>
      </c>
      <c r="G166" s="47" t="s">
        <v>431</v>
      </c>
      <c r="H166" s="47" t="s">
        <v>431</v>
      </c>
      <c r="I166" s="47" t="s">
        <v>431</v>
      </c>
      <c r="J166" s="47" t="s">
        <v>431</v>
      </c>
      <c r="K166" s="47" t="s">
        <v>431</v>
      </c>
      <c r="L166" s="49">
        <v>863</v>
      </c>
      <c r="M166" s="50" t="s">
        <v>45</v>
      </c>
      <c r="N166" s="92" t="s">
        <v>45</v>
      </c>
      <c r="O166" s="42" t="s">
        <v>405</v>
      </c>
      <c r="P166" s="42"/>
      <c r="Q166" s="35" t="s">
        <v>47</v>
      </c>
      <c r="R166" s="36"/>
    </row>
    <row r="167" spans="1:18" ht="16.899999999999999" customHeight="1" x14ac:dyDescent="0.25">
      <c r="A167" s="394"/>
      <c r="B167" s="368" t="s">
        <v>406</v>
      </c>
      <c r="C167" s="166" t="s">
        <v>846</v>
      </c>
      <c r="D167" s="47" t="s">
        <v>431</v>
      </c>
      <c r="E167" s="91" t="s">
        <v>431</v>
      </c>
      <c r="F167" s="47" t="s">
        <v>431</v>
      </c>
      <c r="G167" s="47" t="s">
        <v>431</v>
      </c>
      <c r="H167" s="47" t="s">
        <v>431</v>
      </c>
      <c r="I167" s="47" t="s">
        <v>431</v>
      </c>
      <c r="J167" s="47" t="s">
        <v>431</v>
      </c>
      <c r="K167" s="47" t="s">
        <v>431</v>
      </c>
      <c r="L167" s="49">
        <v>665</v>
      </c>
      <c r="M167" s="50" t="s">
        <v>45</v>
      </c>
      <c r="N167" s="92" t="s">
        <v>45</v>
      </c>
      <c r="O167" s="42" t="s">
        <v>408</v>
      </c>
      <c r="P167" s="42"/>
      <c r="Q167" s="35" t="s">
        <v>47</v>
      </c>
      <c r="R167" s="36"/>
    </row>
    <row r="168" spans="1:18" x14ac:dyDescent="0.25">
      <c r="A168" s="394" t="s">
        <v>416</v>
      </c>
      <c r="B168" s="335" t="s">
        <v>700</v>
      </c>
      <c r="C168" s="52" t="s">
        <v>98</v>
      </c>
      <c r="D168" s="163" t="s">
        <v>619</v>
      </c>
      <c r="E168" s="106">
        <v>1</v>
      </c>
      <c r="F168" s="107"/>
      <c r="G168" s="107"/>
      <c r="H168" s="107"/>
      <c r="I168" s="107"/>
      <c r="J168" s="107"/>
      <c r="K168" s="107"/>
      <c r="L168" s="97">
        <f>IF(L169&gt;0,L170/L169*100,0)</f>
        <v>1</v>
      </c>
      <c r="M168" s="50">
        <f>IF(E168&gt;0,L168/E168,"*")</f>
        <v>1</v>
      </c>
      <c r="N168" s="51">
        <f>IF(N$1&gt;0,(N$1-M168)/N$1,0)</f>
        <v>-1</v>
      </c>
      <c r="O168" s="98" t="s">
        <v>411</v>
      </c>
      <c r="P168" s="42" t="s">
        <v>42</v>
      </c>
      <c r="Q168" s="35"/>
      <c r="R168" s="36" t="s">
        <v>98</v>
      </c>
    </row>
    <row r="169" spans="1:18" x14ac:dyDescent="0.25">
      <c r="A169" s="394"/>
      <c r="B169" s="376" t="s">
        <v>412</v>
      </c>
      <c r="C169" s="90" t="s">
        <v>75</v>
      </c>
      <c r="D169" s="47" t="s">
        <v>431</v>
      </c>
      <c r="E169" s="91" t="s">
        <v>431</v>
      </c>
      <c r="F169" s="47" t="s">
        <v>431</v>
      </c>
      <c r="G169" s="47" t="s">
        <v>431</v>
      </c>
      <c r="H169" s="47" t="s">
        <v>431</v>
      </c>
      <c r="I169" s="47" t="s">
        <v>431</v>
      </c>
      <c r="J169" s="47" t="s">
        <v>431</v>
      </c>
      <c r="K169" s="47" t="s">
        <v>431</v>
      </c>
      <c r="L169" s="49">
        <v>100</v>
      </c>
      <c r="M169" s="50" t="s">
        <v>45</v>
      </c>
      <c r="N169" s="92" t="s">
        <v>45</v>
      </c>
      <c r="O169" s="42" t="s">
        <v>413</v>
      </c>
      <c r="P169" s="42"/>
      <c r="Q169" s="35" t="s">
        <v>47</v>
      </c>
      <c r="R169" s="36"/>
    </row>
    <row r="170" spans="1:18" ht="10.9" customHeight="1" x14ac:dyDescent="0.25">
      <c r="A170" s="394"/>
      <c r="B170" s="377" t="s">
        <v>414</v>
      </c>
      <c r="C170" s="101" t="s">
        <v>75</v>
      </c>
      <c r="D170" s="54" t="s">
        <v>431</v>
      </c>
      <c r="E170" s="102" t="s">
        <v>431</v>
      </c>
      <c r="F170" s="54" t="s">
        <v>431</v>
      </c>
      <c r="G170" s="54" t="s">
        <v>431</v>
      </c>
      <c r="H170" s="54" t="s">
        <v>431</v>
      </c>
      <c r="I170" s="54" t="s">
        <v>431</v>
      </c>
      <c r="J170" s="54" t="s">
        <v>431</v>
      </c>
      <c r="K170" s="54" t="s">
        <v>431</v>
      </c>
      <c r="L170" s="56">
        <v>1</v>
      </c>
      <c r="M170" s="57" t="s">
        <v>45</v>
      </c>
      <c r="N170" s="103" t="s">
        <v>45</v>
      </c>
      <c r="O170" s="59" t="s">
        <v>415</v>
      </c>
      <c r="P170" s="59"/>
      <c r="Q170" s="105" t="s">
        <v>47</v>
      </c>
      <c r="R170" s="36"/>
    </row>
    <row r="171" spans="1:18" ht="21.75" customHeight="1" x14ac:dyDescent="0.25">
      <c r="A171" s="394" t="s">
        <v>418</v>
      </c>
      <c r="B171" s="355" t="s">
        <v>847</v>
      </c>
      <c r="C171" s="90" t="s">
        <v>75</v>
      </c>
      <c r="D171" s="47">
        <v>52</v>
      </c>
      <c r="E171" s="123">
        <v>40</v>
      </c>
      <c r="F171" s="124"/>
      <c r="G171" s="124"/>
      <c r="H171" s="124"/>
      <c r="I171" s="124"/>
      <c r="J171" s="124"/>
      <c r="K171" s="124"/>
      <c r="L171" s="49">
        <v>38</v>
      </c>
      <c r="M171" s="50">
        <f t="shared" ref="M171:M179" si="11">IF(AND(E171&gt;0,E171&lt;&gt;"0"),L171/E171,0)</f>
        <v>0.95</v>
      </c>
      <c r="N171" s="51">
        <f t="shared" ref="N171:N179" si="12">IF(N$1&gt;0,(N$1-M171)/N$1,0)</f>
        <v>-0.89999999999999991</v>
      </c>
      <c r="O171" s="42"/>
      <c r="P171" s="59" t="s">
        <v>119</v>
      </c>
      <c r="Q171" s="246">
        <v>1</v>
      </c>
    </row>
    <row r="172" spans="1:18" ht="11.45" customHeight="1" x14ac:dyDescent="0.25">
      <c r="A172" s="394" t="s">
        <v>421</v>
      </c>
      <c r="B172" s="355" t="s">
        <v>848</v>
      </c>
      <c r="C172" s="90" t="s">
        <v>75</v>
      </c>
      <c r="D172" s="47">
        <v>52</v>
      </c>
      <c r="E172" s="123">
        <v>5</v>
      </c>
      <c r="F172" s="124"/>
      <c r="G172" s="124"/>
      <c r="H172" s="124"/>
      <c r="I172" s="124"/>
      <c r="J172" s="124"/>
      <c r="K172" s="124"/>
      <c r="L172" s="49">
        <v>4</v>
      </c>
      <c r="M172" s="50">
        <f t="shared" si="11"/>
        <v>0.8</v>
      </c>
      <c r="N172" s="51">
        <f t="shared" si="12"/>
        <v>-0.60000000000000009</v>
      </c>
      <c r="O172" s="42" t="s">
        <v>849</v>
      </c>
      <c r="P172" s="59" t="s">
        <v>119</v>
      </c>
      <c r="Q172" s="246">
        <v>1</v>
      </c>
    </row>
    <row r="173" spans="1:18" ht="11.45" customHeight="1" x14ac:dyDescent="0.25">
      <c r="A173" s="394" t="s">
        <v>423</v>
      </c>
      <c r="B173" s="355" t="s">
        <v>701</v>
      </c>
      <c r="C173" s="90" t="s">
        <v>86</v>
      </c>
      <c r="D173" s="47">
        <v>52</v>
      </c>
      <c r="E173" s="123"/>
      <c r="F173" s="124"/>
      <c r="G173" s="124"/>
      <c r="H173" s="124"/>
      <c r="I173" s="124"/>
      <c r="J173" s="124"/>
      <c r="K173" s="124"/>
      <c r="L173" s="49"/>
      <c r="M173" s="50">
        <f t="shared" si="11"/>
        <v>0</v>
      </c>
      <c r="N173" s="51">
        <f t="shared" si="12"/>
        <v>1</v>
      </c>
      <c r="O173" s="42"/>
      <c r="P173" s="59" t="s">
        <v>119</v>
      </c>
      <c r="Q173" s="246">
        <v>1</v>
      </c>
    </row>
    <row r="174" spans="1:18" ht="11.45" customHeight="1" x14ac:dyDescent="0.25">
      <c r="A174" s="394" t="s">
        <v>425</v>
      </c>
      <c r="B174" s="355" t="s">
        <v>702</v>
      </c>
      <c r="C174" s="90" t="s">
        <v>420</v>
      </c>
      <c r="D174" s="47">
        <v>52</v>
      </c>
      <c r="E174" s="123"/>
      <c r="F174" s="124"/>
      <c r="G174" s="124"/>
      <c r="H174" s="124"/>
      <c r="I174" s="124"/>
      <c r="J174" s="124"/>
      <c r="K174" s="124"/>
      <c r="L174" s="49"/>
      <c r="M174" s="50">
        <f t="shared" si="11"/>
        <v>0</v>
      </c>
      <c r="N174" s="51">
        <f t="shared" si="12"/>
        <v>1</v>
      </c>
      <c r="O174" s="42"/>
      <c r="P174" s="59" t="s">
        <v>119</v>
      </c>
      <c r="Q174" s="246">
        <v>1</v>
      </c>
    </row>
    <row r="175" spans="1:18" ht="11.45" customHeight="1" x14ac:dyDescent="0.25">
      <c r="A175" s="394" t="s">
        <v>427</v>
      </c>
      <c r="B175" s="355" t="s">
        <v>703</v>
      </c>
      <c r="C175" s="90" t="s">
        <v>407</v>
      </c>
      <c r="D175" s="47">
        <v>52</v>
      </c>
      <c r="E175" s="123"/>
      <c r="F175" s="124"/>
      <c r="G175" s="124"/>
      <c r="H175" s="124"/>
      <c r="I175" s="124"/>
      <c r="J175" s="124"/>
      <c r="K175" s="124"/>
      <c r="L175" s="49"/>
      <c r="M175" s="50">
        <f t="shared" si="11"/>
        <v>0</v>
      </c>
      <c r="N175" s="51">
        <f t="shared" si="12"/>
        <v>1</v>
      </c>
      <c r="O175" s="42"/>
      <c r="P175" s="59" t="s">
        <v>119</v>
      </c>
      <c r="Q175" s="246">
        <v>1</v>
      </c>
    </row>
    <row r="176" spans="1:18" ht="11.45" customHeight="1" x14ac:dyDescent="0.25">
      <c r="A176" s="394" t="s">
        <v>429</v>
      </c>
      <c r="B176" s="340" t="s">
        <v>704</v>
      </c>
      <c r="C176" s="90" t="s">
        <v>407</v>
      </c>
      <c r="D176" s="47">
        <v>52</v>
      </c>
      <c r="E176" s="123"/>
      <c r="F176" s="124"/>
      <c r="G176" s="124"/>
      <c r="H176" s="124"/>
      <c r="I176" s="124"/>
      <c r="J176" s="124"/>
      <c r="K176" s="124"/>
      <c r="L176" s="49"/>
      <c r="M176" s="50">
        <f t="shared" si="11"/>
        <v>0</v>
      </c>
      <c r="N176" s="51">
        <f t="shared" si="12"/>
        <v>1</v>
      </c>
      <c r="O176" s="42"/>
      <c r="P176" s="59" t="s">
        <v>119</v>
      </c>
      <c r="Q176" s="246">
        <v>1</v>
      </c>
    </row>
    <row r="177" spans="1:18" ht="11.45" customHeight="1" x14ac:dyDescent="0.25">
      <c r="A177" s="394" t="s">
        <v>445</v>
      </c>
      <c r="B177" s="355" t="s">
        <v>850</v>
      </c>
      <c r="C177" s="90" t="s">
        <v>407</v>
      </c>
      <c r="D177" s="47">
        <v>52</v>
      </c>
      <c r="E177" s="123"/>
      <c r="F177" s="124"/>
      <c r="G177" s="124"/>
      <c r="H177" s="124"/>
      <c r="I177" s="124"/>
      <c r="J177" s="124"/>
      <c r="K177" s="124"/>
      <c r="L177" s="49"/>
      <c r="M177" s="50">
        <f t="shared" si="11"/>
        <v>0</v>
      </c>
      <c r="N177" s="51">
        <f t="shared" si="12"/>
        <v>1</v>
      </c>
      <c r="O177" s="42"/>
      <c r="P177" s="59" t="s">
        <v>119</v>
      </c>
      <c r="Q177" s="246">
        <v>1</v>
      </c>
    </row>
    <row r="178" spans="1:18" ht="17.25" customHeight="1" x14ac:dyDescent="0.25">
      <c r="A178" s="394" t="s">
        <v>447</v>
      </c>
      <c r="B178" s="355" t="s">
        <v>705</v>
      </c>
      <c r="C178" s="90" t="s">
        <v>407</v>
      </c>
      <c r="D178" s="47">
        <v>52</v>
      </c>
      <c r="E178" s="123"/>
      <c r="F178" s="124"/>
      <c r="G178" s="124"/>
      <c r="H178" s="124"/>
      <c r="I178" s="124"/>
      <c r="J178" s="124"/>
      <c r="K178" s="124"/>
      <c r="L178" s="49"/>
      <c r="M178" s="50">
        <f t="shared" si="11"/>
        <v>0</v>
      </c>
      <c r="N178" s="51">
        <f t="shared" si="12"/>
        <v>1</v>
      </c>
      <c r="O178" s="42"/>
      <c r="P178" s="59" t="s">
        <v>119</v>
      </c>
      <c r="Q178" s="246">
        <v>1</v>
      </c>
    </row>
    <row r="179" spans="1:18" ht="21.75" customHeight="1" x14ac:dyDescent="0.25">
      <c r="A179" s="397" t="s">
        <v>452</v>
      </c>
      <c r="B179" s="344" t="s">
        <v>706</v>
      </c>
      <c r="C179" s="101" t="s">
        <v>407</v>
      </c>
      <c r="D179" s="54">
        <v>52</v>
      </c>
      <c r="E179" s="179"/>
      <c r="F179" s="180"/>
      <c r="G179" s="180"/>
      <c r="H179" s="180"/>
      <c r="I179" s="180"/>
      <c r="J179" s="180"/>
      <c r="K179" s="180"/>
      <c r="L179" s="56"/>
      <c r="M179" s="57">
        <f t="shared" si="11"/>
        <v>0</v>
      </c>
      <c r="N179" s="58">
        <f t="shared" si="12"/>
        <v>1</v>
      </c>
      <c r="O179" s="59"/>
      <c r="P179" s="59" t="s">
        <v>119</v>
      </c>
      <c r="Q179" s="246">
        <v>1</v>
      </c>
    </row>
    <row r="180" spans="1:18" ht="10.9" customHeight="1" x14ac:dyDescent="0.25">
      <c r="A180" s="399" t="s">
        <v>459</v>
      </c>
      <c r="B180" s="378" t="s">
        <v>707</v>
      </c>
      <c r="C180" s="61"/>
      <c r="D180" s="167" t="s">
        <v>431</v>
      </c>
      <c r="E180" s="168" t="s">
        <v>431</v>
      </c>
      <c r="F180" s="167" t="s">
        <v>431</v>
      </c>
      <c r="G180" s="167" t="s">
        <v>431</v>
      </c>
      <c r="H180" s="167" t="s">
        <v>431</v>
      </c>
      <c r="I180" s="167" t="s">
        <v>431</v>
      </c>
      <c r="J180" s="167" t="s">
        <v>431</v>
      </c>
      <c r="K180" s="167" t="s">
        <v>431</v>
      </c>
      <c r="L180" s="167" t="s">
        <v>431</v>
      </c>
      <c r="M180" s="169" t="s">
        <v>431</v>
      </c>
      <c r="N180" s="170" t="s">
        <v>431</v>
      </c>
      <c r="O180" s="416" t="s">
        <v>432</v>
      </c>
      <c r="P180" s="171"/>
      <c r="Q180" s="84"/>
      <c r="R180" s="36"/>
    </row>
    <row r="181" spans="1:18" ht="19.149999999999999" customHeight="1" x14ac:dyDescent="0.25">
      <c r="A181" s="394" t="s">
        <v>851</v>
      </c>
      <c r="B181" s="338" t="s">
        <v>708</v>
      </c>
      <c r="C181" s="46" t="s">
        <v>40</v>
      </c>
      <c r="D181" s="172">
        <v>13.59416263736264</v>
      </c>
      <c r="E181" s="173">
        <v>11.5</v>
      </c>
      <c r="F181" s="174"/>
      <c r="G181" s="174"/>
      <c r="H181" s="174"/>
      <c r="I181" s="174"/>
      <c r="J181" s="174"/>
      <c r="K181" s="174"/>
      <c r="L181" s="97">
        <f>IF(L182&gt;0,L183/L182,0)</f>
        <v>10</v>
      </c>
      <c r="M181" s="50">
        <f>IF(AND(E181&gt;0,E181&lt;&gt;"0"),L181/E181,0)</f>
        <v>0.86956521739130432</v>
      </c>
      <c r="N181" s="51">
        <f>IF(N$1&gt;0,(N$1-M181)/N$1,0)</f>
        <v>-0.73913043478260865</v>
      </c>
      <c r="O181" s="42" t="s">
        <v>435</v>
      </c>
      <c r="P181" s="42" t="s">
        <v>42</v>
      </c>
      <c r="Q181" s="35"/>
      <c r="R181" s="36" t="s">
        <v>40</v>
      </c>
    </row>
    <row r="182" spans="1:18" x14ac:dyDescent="0.25">
      <c r="A182" s="394"/>
      <c r="B182" s="365" t="s">
        <v>436</v>
      </c>
      <c r="C182" s="90" t="s">
        <v>747</v>
      </c>
      <c r="D182" s="47" t="s">
        <v>431</v>
      </c>
      <c r="E182" s="91" t="s">
        <v>431</v>
      </c>
      <c r="F182" s="47" t="s">
        <v>431</v>
      </c>
      <c r="G182" s="47" t="s">
        <v>431</v>
      </c>
      <c r="H182" s="47" t="s">
        <v>431</v>
      </c>
      <c r="I182" s="47" t="s">
        <v>431</v>
      </c>
      <c r="J182" s="47" t="s">
        <v>431</v>
      </c>
      <c r="K182" s="47" t="s">
        <v>431</v>
      </c>
      <c r="L182" s="49">
        <v>5</v>
      </c>
      <c r="M182" s="50" t="s">
        <v>45</v>
      </c>
      <c r="N182" s="92" t="s">
        <v>45</v>
      </c>
      <c r="O182" s="42" t="s">
        <v>437</v>
      </c>
      <c r="P182" s="42"/>
      <c r="Q182" s="35" t="s">
        <v>47</v>
      </c>
      <c r="R182" s="36"/>
    </row>
    <row r="183" spans="1:18" x14ac:dyDescent="0.25">
      <c r="A183" s="394"/>
      <c r="B183" s="365" t="s">
        <v>438</v>
      </c>
      <c r="C183" s="90" t="s">
        <v>43</v>
      </c>
      <c r="D183" s="47" t="s">
        <v>431</v>
      </c>
      <c r="E183" s="91" t="s">
        <v>431</v>
      </c>
      <c r="F183" s="47" t="s">
        <v>431</v>
      </c>
      <c r="G183" s="47" t="s">
        <v>431</v>
      </c>
      <c r="H183" s="47" t="s">
        <v>431</v>
      </c>
      <c r="I183" s="47" t="s">
        <v>431</v>
      </c>
      <c r="J183" s="47" t="s">
        <v>431</v>
      </c>
      <c r="K183" s="47" t="s">
        <v>431</v>
      </c>
      <c r="L183" s="49">
        <v>50</v>
      </c>
      <c r="M183" s="50" t="s">
        <v>45</v>
      </c>
      <c r="N183" s="92" t="s">
        <v>45</v>
      </c>
      <c r="O183" s="42" t="s">
        <v>439</v>
      </c>
      <c r="P183" s="42"/>
      <c r="Q183" s="35" t="s">
        <v>47</v>
      </c>
      <c r="R183" s="36"/>
    </row>
    <row r="184" spans="1:18" ht="19.149999999999999" customHeight="1" x14ac:dyDescent="0.25">
      <c r="A184" s="394" t="s">
        <v>852</v>
      </c>
      <c r="B184" s="338" t="s">
        <v>709</v>
      </c>
      <c r="C184" s="46" t="s">
        <v>40</v>
      </c>
      <c r="D184" s="172">
        <v>13.69580419580419</v>
      </c>
      <c r="E184" s="173"/>
      <c r="F184" s="174"/>
      <c r="G184" s="174"/>
      <c r="H184" s="174"/>
      <c r="I184" s="174"/>
      <c r="J184" s="174"/>
      <c r="K184" s="174"/>
      <c r="L184" s="97">
        <f>IF(L185&gt;0,L186/L185,0)</f>
        <v>0</v>
      </c>
      <c r="M184" s="50">
        <f>IF(AND(E184&gt;0,E184&lt;&gt;"0"),L184/E184,0)</f>
        <v>0</v>
      </c>
      <c r="N184" s="51">
        <f>IF(N$1&gt;0,(N$1-M184)/N$1,0)</f>
        <v>1</v>
      </c>
      <c r="O184" s="42" t="s">
        <v>442</v>
      </c>
      <c r="P184" s="42" t="s">
        <v>42</v>
      </c>
      <c r="Q184" s="35"/>
      <c r="R184" s="36" t="s">
        <v>40</v>
      </c>
    </row>
    <row r="185" spans="1:18" x14ac:dyDescent="0.25">
      <c r="A185" s="394"/>
      <c r="B185" s="365" t="s">
        <v>436</v>
      </c>
      <c r="C185" s="90" t="s">
        <v>747</v>
      </c>
      <c r="D185" s="47" t="s">
        <v>431</v>
      </c>
      <c r="E185" s="91" t="s">
        <v>431</v>
      </c>
      <c r="F185" s="47" t="s">
        <v>431</v>
      </c>
      <c r="G185" s="47" t="s">
        <v>431</v>
      </c>
      <c r="H185" s="47" t="s">
        <v>431</v>
      </c>
      <c r="I185" s="47" t="s">
        <v>431</v>
      </c>
      <c r="J185" s="47" t="s">
        <v>431</v>
      </c>
      <c r="K185" s="47" t="s">
        <v>431</v>
      </c>
      <c r="L185" s="49"/>
      <c r="M185" s="50" t="s">
        <v>45</v>
      </c>
      <c r="N185" s="92" t="s">
        <v>45</v>
      </c>
      <c r="O185" s="42" t="s">
        <v>443</v>
      </c>
      <c r="P185" s="42"/>
      <c r="Q185" s="35" t="s">
        <v>47</v>
      </c>
      <c r="R185" s="36"/>
    </row>
    <row r="186" spans="1:18" ht="10.9" customHeight="1" x14ac:dyDescent="0.25">
      <c r="A186" s="397"/>
      <c r="B186" s="379" t="s">
        <v>438</v>
      </c>
      <c r="C186" s="101" t="s">
        <v>43</v>
      </c>
      <c r="D186" s="54" t="s">
        <v>431</v>
      </c>
      <c r="E186" s="102" t="s">
        <v>431</v>
      </c>
      <c r="F186" s="54" t="s">
        <v>431</v>
      </c>
      <c r="G186" s="54" t="s">
        <v>431</v>
      </c>
      <c r="H186" s="54" t="s">
        <v>431</v>
      </c>
      <c r="I186" s="54" t="s">
        <v>431</v>
      </c>
      <c r="J186" s="54" t="s">
        <v>431</v>
      </c>
      <c r="K186" s="54" t="s">
        <v>431</v>
      </c>
      <c r="L186" s="56"/>
      <c r="M186" s="57" t="s">
        <v>45</v>
      </c>
      <c r="N186" s="103" t="s">
        <v>45</v>
      </c>
      <c r="O186" s="59" t="s">
        <v>444</v>
      </c>
      <c r="P186" s="59"/>
      <c r="Q186" s="105" t="s">
        <v>47</v>
      </c>
      <c r="R186" s="36"/>
    </row>
    <row r="187" spans="1:18" ht="11.45" customHeight="1" x14ac:dyDescent="0.25">
      <c r="A187" s="399" t="s">
        <v>464</v>
      </c>
      <c r="B187" s="355" t="s">
        <v>710</v>
      </c>
      <c r="C187" s="90" t="s">
        <v>193</v>
      </c>
      <c r="D187" s="47">
        <v>52</v>
      </c>
      <c r="E187" s="123"/>
      <c r="F187" s="124"/>
      <c r="G187" s="124"/>
      <c r="H187" s="124"/>
      <c r="I187" s="124"/>
      <c r="J187" s="124"/>
      <c r="K187" s="124"/>
      <c r="L187" s="49"/>
      <c r="M187" s="50">
        <f>IF(AND(E187&gt;0,E187&lt;&gt;"0"),L187/E187,0)</f>
        <v>0</v>
      </c>
      <c r="N187" s="51">
        <f>IF(N$1&gt;0,(N$1-M187)/N$1,0)</f>
        <v>1</v>
      </c>
      <c r="O187" s="42"/>
      <c r="P187" s="59" t="s">
        <v>119</v>
      </c>
      <c r="Q187" s="246">
        <v>1</v>
      </c>
    </row>
    <row r="188" spans="1:18" ht="12.75" customHeight="1" x14ac:dyDescent="0.25">
      <c r="A188" s="394" t="s">
        <v>470</v>
      </c>
      <c r="B188" s="339" t="s">
        <v>853</v>
      </c>
      <c r="C188" s="129" t="s">
        <v>75</v>
      </c>
      <c r="D188" s="119">
        <v>52</v>
      </c>
      <c r="E188" s="120">
        <v>150</v>
      </c>
      <c r="F188" s="121"/>
      <c r="G188" s="121"/>
      <c r="H188" s="121"/>
      <c r="I188" s="121"/>
      <c r="J188" s="121"/>
      <c r="K188" s="121"/>
      <c r="L188" s="49">
        <v>76</v>
      </c>
      <c r="M188" s="65">
        <f>IF(AND(E188&gt;0,E188&lt;&gt;"0"),L188/E188,0)</f>
        <v>0.50666666666666671</v>
      </c>
      <c r="N188" s="66">
        <f>IF(N$1&gt;0,(N$1-M188)/N$1,0)</f>
        <v>-1.3333333333333419E-2</v>
      </c>
      <c r="O188" s="239" t="s">
        <v>854</v>
      </c>
      <c r="P188" s="59" t="s">
        <v>119</v>
      </c>
      <c r="Q188" s="246">
        <v>1</v>
      </c>
    </row>
    <row r="189" spans="1:18" ht="10.9" customHeight="1" x14ac:dyDescent="0.25">
      <c r="A189" s="394" t="s">
        <v>474</v>
      </c>
      <c r="B189" s="339" t="s">
        <v>711</v>
      </c>
      <c r="C189" s="250" t="s">
        <v>98</v>
      </c>
      <c r="D189" s="85">
        <v>9</v>
      </c>
      <c r="E189" s="86">
        <v>1</v>
      </c>
      <c r="F189" s="87"/>
      <c r="G189" s="87"/>
      <c r="H189" s="87"/>
      <c r="I189" s="87"/>
      <c r="J189" s="87"/>
      <c r="K189" s="87"/>
      <c r="L189" s="249">
        <f>IF(L191&gt;0,L190/L191,0)</f>
        <v>2</v>
      </c>
      <c r="M189" s="65">
        <f>IF(AND(E189&gt;0,E189&lt;&gt;"0"),L189/E189,0)</f>
        <v>2</v>
      </c>
      <c r="N189" s="66">
        <f>IF(N$1&gt;0,(N$1-M189)/N$1,0)</f>
        <v>-3</v>
      </c>
      <c r="O189" s="131" t="s">
        <v>449</v>
      </c>
      <c r="P189" s="43" t="s">
        <v>15</v>
      </c>
      <c r="Q189" s="35">
        <v>2</v>
      </c>
      <c r="R189" s="36" t="s">
        <v>98</v>
      </c>
    </row>
    <row r="190" spans="1:18" x14ac:dyDescent="0.25">
      <c r="A190" s="394"/>
      <c r="B190" s="356" t="s">
        <v>450</v>
      </c>
      <c r="C190" s="90" t="s">
        <v>75</v>
      </c>
      <c r="D190" s="47" t="s">
        <v>431</v>
      </c>
      <c r="E190" s="91" t="s">
        <v>431</v>
      </c>
      <c r="F190" s="47" t="s">
        <v>431</v>
      </c>
      <c r="G190" s="47" t="s">
        <v>431</v>
      </c>
      <c r="H190" s="47" t="s">
        <v>431</v>
      </c>
      <c r="I190" s="47" t="s">
        <v>431</v>
      </c>
      <c r="J190" s="47" t="s">
        <v>431</v>
      </c>
      <c r="K190" s="47" t="s">
        <v>431</v>
      </c>
      <c r="L190" s="49">
        <v>100</v>
      </c>
      <c r="M190" s="50" t="s">
        <v>45</v>
      </c>
      <c r="N190" s="92" t="s">
        <v>45</v>
      </c>
      <c r="O190" s="42"/>
      <c r="P190" s="43"/>
      <c r="Q190" s="35" t="s">
        <v>47</v>
      </c>
      <c r="R190" s="36"/>
    </row>
    <row r="191" spans="1:18" ht="10.9" customHeight="1" x14ac:dyDescent="0.25">
      <c r="A191" s="397"/>
      <c r="B191" s="359" t="s">
        <v>451</v>
      </c>
      <c r="C191" s="101" t="s">
        <v>239</v>
      </c>
      <c r="D191" s="54" t="s">
        <v>431</v>
      </c>
      <c r="E191" s="102" t="s">
        <v>431</v>
      </c>
      <c r="F191" s="54" t="s">
        <v>431</v>
      </c>
      <c r="G191" s="54" t="s">
        <v>431</v>
      </c>
      <c r="H191" s="54" t="s">
        <v>431</v>
      </c>
      <c r="I191" s="54" t="s">
        <v>431</v>
      </c>
      <c r="J191" s="54" t="s">
        <v>431</v>
      </c>
      <c r="K191" s="54" t="s">
        <v>431</v>
      </c>
      <c r="L191" s="56">
        <v>50</v>
      </c>
      <c r="M191" s="57" t="s">
        <v>45</v>
      </c>
      <c r="N191" s="103" t="s">
        <v>45</v>
      </c>
      <c r="O191" s="59"/>
      <c r="P191" s="75"/>
      <c r="Q191" s="105" t="s">
        <v>47</v>
      </c>
      <c r="R191" s="36"/>
    </row>
    <row r="192" spans="1:18" ht="10.9" customHeight="1" x14ac:dyDescent="0.25">
      <c r="A192" s="399" t="s">
        <v>480</v>
      </c>
      <c r="B192" s="320" t="s">
        <v>712</v>
      </c>
      <c r="C192" s="138" t="s">
        <v>98</v>
      </c>
      <c r="D192" s="85">
        <v>56</v>
      </c>
      <c r="E192" s="86"/>
      <c r="F192" s="87"/>
      <c r="G192" s="87"/>
      <c r="H192" s="87"/>
      <c r="I192" s="87"/>
      <c r="J192" s="87"/>
      <c r="K192" s="87"/>
      <c r="L192" s="97">
        <f>IF(L$193&gt;0,L194/L$193*100,0)</f>
        <v>0</v>
      </c>
      <c r="M192" s="65">
        <f>IF(AND(E192&gt;0,E192&lt;&gt;"0"),L192/E192,0)</f>
        <v>0</v>
      </c>
      <c r="N192" s="51">
        <f>IF(N$1&gt;0,(N$1-M192)/N$1,0)</f>
        <v>1</v>
      </c>
      <c r="O192" s="181" t="s">
        <v>454</v>
      </c>
      <c r="P192" s="177" t="s">
        <v>455</v>
      </c>
      <c r="Q192" s="178">
        <v>2</v>
      </c>
      <c r="R192" s="36" t="s">
        <v>98</v>
      </c>
    </row>
    <row r="193" spans="1:19" x14ac:dyDescent="0.25">
      <c r="A193" s="394"/>
      <c r="B193" s="365" t="s">
        <v>713</v>
      </c>
      <c r="C193" s="138" t="s">
        <v>75</v>
      </c>
      <c r="D193" s="85" t="s">
        <v>431</v>
      </c>
      <c r="E193" s="182" t="s">
        <v>431</v>
      </c>
      <c r="F193" s="85" t="s">
        <v>431</v>
      </c>
      <c r="G193" s="85" t="s">
        <v>431</v>
      </c>
      <c r="H193" s="85" t="s">
        <v>431</v>
      </c>
      <c r="I193" s="85" t="s">
        <v>431</v>
      </c>
      <c r="J193" s="85" t="s">
        <v>431</v>
      </c>
      <c r="K193" s="85" t="s">
        <v>431</v>
      </c>
      <c r="L193" s="183" t="str">
        <f>L103</f>
        <v/>
      </c>
      <c r="M193" s="50" t="s">
        <v>45</v>
      </c>
      <c r="N193" s="92" t="s">
        <v>45</v>
      </c>
      <c r="O193" s="416" t="s">
        <v>714</v>
      </c>
      <c r="P193" s="177"/>
      <c r="Q193" s="178" t="s">
        <v>47</v>
      </c>
      <c r="R193" s="36"/>
    </row>
    <row r="194" spans="1:19" x14ac:dyDescent="0.25">
      <c r="A194" s="394"/>
      <c r="B194" s="380" t="s">
        <v>458</v>
      </c>
      <c r="C194" s="138" t="s">
        <v>75</v>
      </c>
      <c r="D194" s="85" t="s">
        <v>431</v>
      </c>
      <c r="E194" s="182" t="s">
        <v>431</v>
      </c>
      <c r="F194" s="85" t="s">
        <v>431</v>
      </c>
      <c r="G194" s="85" t="s">
        <v>431</v>
      </c>
      <c r="H194" s="85" t="s">
        <v>431</v>
      </c>
      <c r="I194" s="85" t="s">
        <v>431</v>
      </c>
      <c r="J194" s="85" t="s">
        <v>431</v>
      </c>
      <c r="K194" s="85" t="s">
        <v>431</v>
      </c>
      <c r="L194" s="185"/>
      <c r="M194" s="50" t="s">
        <v>45</v>
      </c>
      <c r="N194" s="92" t="s">
        <v>45</v>
      </c>
      <c r="O194" s="416"/>
      <c r="P194" s="177"/>
      <c r="Q194" s="178" t="s">
        <v>47</v>
      </c>
      <c r="R194" s="36"/>
    </row>
    <row r="195" spans="1:19" s="192" customFormat="1" ht="11.25" x14ac:dyDescent="0.2">
      <c r="A195" s="394" t="s">
        <v>485</v>
      </c>
      <c r="B195" s="381" t="s">
        <v>715</v>
      </c>
      <c r="C195" s="186" t="s">
        <v>98</v>
      </c>
      <c r="D195" s="187">
        <v>9.8000000000000007</v>
      </c>
      <c r="E195" s="106"/>
      <c r="F195" s="188"/>
      <c r="G195" s="188"/>
      <c r="H195" s="188"/>
      <c r="I195" s="188"/>
      <c r="J195" s="188"/>
      <c r="K195" s="188"/>
      <c r="L195" s="97">
        <f>IF(L196&gt;0,L197/L196*100,0)</f>
        <v>0</v>
      </c>
      <c r="M195" s="189">
        <f>IF(AND(E195&gt;0,E195&lt;&gt;"0"),L195/E195,0)</f>
        <v>0</v>
      </c>
      <c r="N195" s="51">
        <f>IF(N$1&gt;0,(N$1-M195)/N$1,0)</f>
        <v>1</v>
      </c>
      <c r="O195" s="181" t="s">
        <v>461</v>
      </c>
      <c r="P195" s="190"/>
      <c r="Q195" s="35">
        <v>2</v>
      </c>
      <c r="R195" s="191" t="s">
        <v>98</v>
      </c>
    </row>
    <row r="196" spans="1:19" x14ac:dyDescent="0.25">
      <c r="A196" s="394"/>
      <c r="B196" s="365" t="s">
        <v>716</v>
      </c>
      <c r="C196" s="138" t="s">
        <v>75</v>
      </c>
      <c r="D196" s="85" t="s">
        <v>431</v>
      </c>
      <c r="E196" s="182" t="s">
        <v>431</v>
      </c>
      <c r="F196" s="85" t="s">
        <v>431</v>
      </c>
      <c r="G196" s="85" t="s">
        <v>431</v>
      </c>
      <c r="H196" s="85" t="s">
        <v>431</v>
      </c>
      <c r="I196" s="85" t="s">
        <v>431</v>
      </c>
      <c r="J196" s="85" t="s">
        <v>431</v>
      </c>
      <c r="K196" s="85" t="s">
        <v>431</v>
      </c>
      <c r="L196" s="183" t="str">
        <f>L106</f>
        <v/>
      </c>
      <c r="M196" s="50" t="s">
        <v>45</v>
      </c>
      <c r="N196" s="92" t="s">
        <v>45</v>
      </c>
      <c r="O196" s="42" t="s">
        <v>717</v>
      </c>
      <c r="P196" s="177"/>
      <c r="Q196" s="178" t="s">
        <v>47</v>
      </c>
      <c r="R196" s="36"/>
    </row>
    <row r="197" spans="1:19" x14ac:dyDescent="0.25">
      <c r="A197" s="394"/>
      <c r="B197" s="380" t="s">
        <v>458</v>
      </c>
      <c r="C197" s="138" t="s">
        <v>75</v>
      </c>
      <c r="D197" s="85" t="s">
        <v>431</v>
      </c>
      <c r="E197" s="182" t="s">
        <v>431</v>
      </c>
      <c r="F197" s="85" t="s">
        <v>431</v>
      </c>
      <c r="G197" s="85" t="s">
        <v>431</v>
      </c>
      <c r="H197" s="85" t="s">
        <v>431</v>
      </c>
      <c r="I197" s="85" t="s">
        <v>431</v>
      </c>
      <c r="J197" s="85" t="s">
        <v>431</v>
      </c>
      <c r="K197" s="85" t="s">
        <v>431</v>
      </c>
      <c r="L197" s="185"/>
      <c r="M197" s="50" t="s">
        <v>45</v>
      </c>
      <c r="N197" s="92" t="s">
        <v>45</v>
      </c>
      <c r="O197" s="416"/>
      <c r="P197" s="177"/>
      <c r="Q197" s="178" t="s">
        <v>47</v>
      </c>
      <c r="R197" s="36"/>
    </row>
    <row r="198" spans="1:19" s="199" customFormat="1" ht="22.5" x14ac:dyDescent="0.2">
      <c r="A198" s="394" t="s">
        <v>490</v>
      </c>
      <c r="B198" s="382" t="s">
        <v>718</v>
      </c>
      <c r="C198" s="194" t="s">
        <v>466</v>
      </c>
      <c r="D198" s="195">
        <v>50</v>
      </c>
      <c r="E198" s="86">
        <v>90</v>
      </c>
      <c r="F198" s="196"/>
      <c r="G198" s="196"/>
      <c r="H198" s="196"/>
      <c r="I198" s="196"/>
      <c r="J198" s="196"/>
      <c r="K198" s="196"/>
      <c r="L198" s="88">
        <f>IF(L$199&gt;0,L200/L$199,0)</f>
        <v>167.12</v>
      </c>
      <c r="M198" s="65">
        <f>IF(AND(E198&gt;0,E198&lt;&gt;"0"),L198/E198,0)</f>
        <v>1.856888888888889</v>
      </c>
      <c r="N198" s="197">
        <f>IF(N$1&gt;0,(N$1-M198)/N$1,0)</f>
        <v>-2.7137777777777781</v>
      </c>
      <c r="O198" s="181" t="s">
        <v>467</v>
      </c>
      <c r="P198" s="68" t="s">
        <v>15</v>
      </c>
      <c r="Q198" s="84">
        <v>2</v>
      </c>
      <c r="R198" s="198" t="s">
        <v>98</v>
      </c>
    </row>
    <row r="199" spans="1:19" s="199" customFormat="1" ht="11.25" x14ac:dyDescent="0.2">
      <c r="A199" s="394"/>
      <c r="B199" s="383" t="s">
        <v>719</v>
      </c>
      <c r="C199" s="90" t="s">
        <v>75</v>
      </c>
      <c r="D199" s="195"/>
      <c r="E199" s="91" t="s">
        <v>431</v>
      </c>
      <c r="F199" s="196"/>
      <c r="G199" s="196"/>
      <c r="H199" s="196"/>
      <c r="I199" s="196"/>
      <c r="J199" s="196"/>
      <c r="K199" s="196"/>
      <c r="L199" s="49">
        <v>150</v>
      </c>
      <c r="M199" s="65"/>
      <c r="N199" s="197"/>
      <c r="O199" s="208"/>
      <c r="P199" s="68"/>
      <c r="Q199" s="84"/>
      <c r="R199" s="198"/>
    </row>
    <row r="200" spans="1:19" x14ac:dyDescent="0.25">
      <c r="A200" s="394"/>
      <c r="B200" s="384" t="s">
        <v>469</v>
      </c>
      <c r="C200" s="90" t="s">
        <v>466</v>
      </c>
      <c r="D200" s="47" t="s">
        <v>431</v>
      </c>
      <c r="E200" s="91" t="s">
        <v>431</v>
      </c>
      <c r="F200" s="47" t="s">
        <v>431</v>
      </c>
      <c r="G200" s="47" t="s">
        <v>431</v>
      </c>
      <c r="H200" s="47" t="s">
        <v>431</v>
      </c>
      <c r="I200" s="47" t="s">
        <v>431</v>
      </c>
      <c r="J200" s="47" t="s">
        <v>431</v>
      </c>
      <c r="K200" s="47" t="s">
        <v>431</v>
      </c>
      <c r="L200" s="49">
        <v>25068</v>
      </c>
      <c r="M200" s="50" t="s">
        <v>45</v>
      </c>
      <c r="N200" s="92" t="s">
        <v>45</v>
      </c>
      <c r="O200" s="200"/>
      <c r="P200" s="43"/>
      <c r="Q200" s="35" t="s">
        <v>47</v>
      </c>
      <c r="R200" s="36"/>
    </row>
    <row r="201" spans="1:19" s="199" customFormat="1" ht="11.25" x14ac:dyDescent="0.2">
      <c r="A201" s="394" t="s">
        <v>495</v>
      </c>
      <c r="B201" s="385" t="s">
        <v>720</v>
      </c>
      <c r="C201" s="201" t="s">
        <v>466</v>
      </c>
      <c r="D201" s="202">
        <v>50</v>
      </c>
      <c r="E201" s="203">
        <v>1.4</v>
      </c>
      <c r="F201" s="204"/>
      <c r="G201" s="204"/>
      <c r="H201" s="204"/>
      <c r="I201" s="204"/>
      <c r="J201" s="204"/>
      <c r="K201" s="204"/>
      <c r="L201" s="88">
        <f>IF(L$199&gt;0,L202/L$199,0)</f>
        <v>1.333333333333333</v>
      </c>
      <c r="M201" s="50">
        <f>IF(AND(E201&gt;0,E201&lt;&gt;"0"),L201/E201,0)</f>
        <v>0.95238095238095244</v>
      </c>
      <c r="N201" s="205">
        <f>IF(N$1&gt;0,(N$1-M201)/N$1,0)</f>
        <v>-0.90476190476190488</v>
      </c>
      <c r="O201" s="181" t="s">
        <v>472</v>
      </c>
      <c r="P201" s="43" t="s">
        <v>15</v>
      </c>
      <c r="Q201" s="35">
        <v>2</v>
      </c>
      <c r="R201" s="206" t="s">
        <v>98</v>
      </c>
    </row>
    <row r="202" spans="1:19" ht="10.9" customHeight="1" x14ac:dyDescent="0.25">
      <c r="A202" s="397"/>
      <c r="B202" s="386" t="s">
        <v>473</v>
      </c>
      <c r="C202" s="101" t="s">
        <v>466</v>
      </c>
      <c r="D202" s="54" t="s">
        <v>431</v>
      </c>
      <c r="E202" s="102" t="s">
        <v>431</v>
      </c>
      <c r="F202" s="54" t="s">
        <v>431</v>
      </c>
      <c r="G202" s="54" t="s">
        <v>431</v>
      </c>
      <c r="H202" s="54" t="s">
        <v>431</v>
      </c>
      <c r="I202" s="54" t="s">
        <v>431</v>
      </c>
      <c r="J202" s="54" t="s">
        <v>431</v>
      </c>
      <c r="K202" s="54" t="s">
        <v>431</v>
      </c>
      <c r="L202" s="56">
        <v>200</v>
      </c>
      <c r="M202" s="57" t="s">
        <v>45</v>
      </c>
      <c r="N202" s="103" t="s">
        <v>45</v>
      </c>
      <c r="O202" s="207"/>
      <c r="P202" s="43"/>
      <c r="Q202" s="35" t="s">
        <v>47</v>
      </c>
      <c r="R202" s="36"/>
    </row>
    <row r="203" spans="1:19" s="215" customFormat="1" ht="19.899999999999999" customHeight="1" x14ac:dyDescent="0.15">
      <c r="A203" s="410" t="s">
        <v>500</v>
      </c>
      <c r="B203" s="387" t="s">
        <v>721</v>
      </c>
      <c r="C203" s="194" t="s">
        <v>98</v>
      </c>
      <c r="D203" s="209">
        <v>90.285555555555561</v>
      </c>
      <c r="E203" s="86">
        <v>25</v>
      </c>
      <c r="F203" s="210"/>
      <c r="G203" s="210"/>
      <c r="H203" s="210"/>
      <c r="I203" s="210"/>
      <c r="J203" s="210"/>
      <c r="K203" s="210"/>
      <c r="L203" s="211">
        <f>IF(L205&gt;0,L204/L205*100,0)</f>
        <v>20</v>
      </c>
      <c r="M203" s="189">
        <f>IF(AND(E203&gt;0,E203&lt;&gt;"0"),L203/E203,0)</f>
        <v>0.8</v>
      </c>
      <c r="N203" s="197">
        <f>IF(N$1&gt;0,(N$1-M203)/N$1,0)</f>
        <v>-0.60000000000000009</v>
      </c>
      <c r="O203" s="131" t="s">
        <v>476</v>
      </c>
      <c r="P203" s="212" t="s">
        <v>15</v>
      </c>
      <c r="Q203" s="213">
        <v>2</v>
      </c>
      <c r="R203" s="214" t="s">
        <v>98</v>
      </c>
    </row>
    <row r="204" spans="1:19" x14ac:dyDescent="0.25">
      <c r="A204" s="394"/>
      <c r="B204" s="365" t="s">
        <v>477</v>
      </c>
      <c r="C204" s="90" t="s">
        <v>75</v>
      </c>
      <c r="D204" s="47" t="s">
        <v>431</v>
      </c>
      <c r="E204" s="91" t="s">
        <v>431</v>
      </c>
      <c r="F204" s="47" t="s">
        <v>431</v>
      </c>
      <c r="G204" s="47" t="s">
        <v>431</v>
      </c>
      <c r="H204" s="47" t="s">
        <v>431</v>
      </c>
      <c r="I204" s="47" t="s">
        <v>431</v>
      </c>
      <c r="J204" s="47" t="s">
        <v>431</v>
      </c>
      <c r="K204" s="47" t="s">
        <v>431</v>
      </c>
      <c r="L204" s="49">
        <v>1</v>
      </c>
      <c r="M204" s="50" t="s">
        <v>45</v>
      </c>
      <c r="N204" s="92" t="s">
        <v>45</v>
      </c>
      <c r="O204" s="42"/>
      <c r="P204" s="43"/>
      <c r="Q204" s="35" t="s">
        <v>47</v>
      </c>
      <c r="R204" s="36"/>
    </row>
    <row r="205" spans="1:19" ht="10.9" customHeight="1" x14ac:dyDescent="0.25">
      <c r="A205" s="394"/>
      <c r="B205" s="388" t="s">
        <v>479</v>
      </c>
      <c r="C205" s="101" t="s">
        <v>75</v>
      </c>
      <c r="D205" s="54" t="s">
        <v>431</v>
      </c>
      <c r="E205" s="102" t="s">
        <v>431</v>
      </c>
      <c r="F205" s="54" t="s">
        <v>431</v>
      </c>
      <c r="G205" s="54" t="s">
        <v>431</v>
      </c>
      <c r="H205" s="54" t="s">
        <v>431</v>
      </c>
      <c r="I205" s="54" t="s">
        <v>431</v>
      </c>
      <c r="J205" s="54" t="s">
        <v>431</v>
      </c>
      <c r="K205" s="54" t="s">
        <v>431</v>
      </c>
      <c r="L205" s="56">
        <v>5</v>
      </c>
      <c r="M205" s="57" t="s">
        <v>45</v>
      </c>
      <c r="N205" s="103" t="s">
        <v>45</v>
      </c>
      <c r="O205" s="59"/>
      <c r="P205" s="59"/>
      <c r="Q205" s="35" t="s">
        <v>47</v>
      </c>
      <c r="R205" s="36"/>
    </row>
    <row r="206" spans="1:19" s="215" customFormat="1" ht="19.899999999999999" customHeight="1" x14ac:dyDescent="0.15">
      <c r="A206" s="396" t="s">
        <v>505</v>
      </c>
      <c r="B206" s="389" t="s">
        <v>722</v>
      </c>
      <c r="C206" s="186" t="s">
        <v>98</v>
      </c>
      <c r="D206" s="216">
        <v>99.2</v>
      </c>
      <c r="E206" s="106"/>
      <c r="F206" s="217"/>
      <c r="G206" s="217"/>
      <c r="H206" s="217"/>
      <c r="I206" s="217"/>
      <c r="J206" s="217"/>
      <c r="K206" s="217"/>
      <c r="L206" s="211">
        <f>IF(L208&gt;0,L207/L208*100,0)</f>
        <v>20</v>
      </c>
      <c r="M206" s="218">
        <f>IF(AND(E206&gt;0,E206&lt;&gt;"0"),L206/E206,0)</f>
        <v>0</v>
      </c>
      <c r="N206" s="219">
        <f>IF(N$1&gt;0,(N$1-M206)/N$1,0)</f>
        <v>1</v>
      </c>
      <c r="O206" s="131" t="s">
        <v>482</v>
      </c>
      <c r="P206" s="220" t="s">
        <v>15</v>
      </c>
      <c r="Q206" s="221">
        <v>2</v>
      </c>
      <c r="R206" s="214" t="s">
        <v>98</v>
      </c>
      <c r="S206" s="222"/>
    </row>
    <row r="207" spans="1:19" x14ac:dyDescent="0.25">
      <c r="A207" s="394"/>
      <c r="B207" s="390" t="s">
        <v>483</v>
      </c>
      <c r="C207" s="129" t="s">
        <v>75</v>
      </c>
      <c r="D207" s="119" t="s">
        <v>431</v>
      </c>
      <c r="E207" s="130" t="s">
        <v>431</v>
      </c>
      <c r="F207" s="119" t="s">
        <v>431</v>
      </c>
      <c r="G207" s="119" t="s">
        <v>431</v>
      </c>
      <c r="H207" s="119" t="s">
        <v>431</v>
      </c>
      <c r="I207" s="119" t="s">
        <v>431</v>
      </c>
      <c r="J207" s="119" t="s">
        <v>431</v>
      </c>
      <c r="K207" s="119" t="s">
        <v>431</v>
      </c>
      <c r="L207" s="122">
        <v>1</v>
      </c>
      <c r="M207" s="65" t="s">
        <v>45</v>
      </c>
      <c r="N207" s="95" t="s">
        <v>45</v>
      </c>
      <c r="O207" s="416"/>
      <c r="P207" s="68"/>
      <c r="Q207" s="84" t="s">
        <v>47</v>
      </c>
      <c r="R207" s="223"/>
    </row>
    <row r="208" spans="1:19" ht="10.9" customHeight="1" x14ac:dyDescent="0.25">
      <c r="A208" s="397"/>
      <c r="B208" s="358" t="s">
        <v>484</v>
      </c>
      <c r="C208" s="101" t="s">
        <v>75</v>
      </c>
      <c r="D208" s="54" t="s">
        <v>431</v>
      </c>
      <c r="E208" s="102" t="s">
        <v>431</v>
      </c>
      <c r="F208" s="54" t="s">
        <v>431</v>
      </c>
      <c r="G208" s="54" t="s">
        <v>431</v>
      </c>
      <c r="H208" s="54" t="s">
        <v>431</v>
      </c>
      <c r="I208" s="54" t="s">
        <v>431</v>
      </c>
      <c r="J208" s="54" t="s">
        <v>431</v>
      </c>
      <c r="K208" s="54" t="s">
        <v>431</v>
      </c>
      <c r="L208" s="56">
        <v>5</v>
      </c>
      <c r="M208" s="57" t="s">
        <v>45</v>
      </c>
      <c r="N208" s="103" t="s">
        <v>45</v>
      </c>
      <c r="O208" s="59"/>
      <c r="P208" s="59"/>
      <c r="Q208" s="105" t="s">
        <v>47</v>
      </c>
      <c r="R208" s="36"/>
    </row>
    <row r="209" spans="1:19" s="215" customFormat="1" ht="19.899999999999999" customHeight="1" x14ac:dyDescent="0.15">
      <c r="A209" s="410" t="s">
        <v>512</v>
      </c>
      <c r="B209" s="391" t="s">
        <v>723</v>
      </c>
      <c r="C209" s="186" t="s">
        <v>98</v>
      </c>
      <c r="D209" s="216">
        <v>99.2</v>
      </c>
      <c r="E209" s="106"/>
      <c r="F209" s="217"/>
      <c r="G209" s="217"/>
      <c r="H209" s="217"/>
      <c r="I209" s="217"/>
      <c r="J209" s="217"/>
      <c r="K209" s="217"/>
      <c r="L209" s="211">
        <f>IF(L211&gt;0,L210/L211*100,0)</f>
        <v>0</v>
      </c>
      <c r="M209" s="218">
        <f>IF(AND(E209&gt;0,E209&lt;&gt;"0"),L209/E209,0)</f>
        <v>0</v>
      </c>
      <c r="N209" s="219">
        <f>IF(N$1&gt;0,(N$1-M209)/N$1,0)</f>
        <v>1</v>
      </c>
      <c r="O209" s="131" t="s">
        <v>487</v>
      </c>
      <c r="P209" s="220" t="s">
        <v>15</v>
      </c>
      <c r="Q209" s="221">
        <v>2</v>
      </c>
      <c r="R209" s="214" t="s">
        <v>98</v>
      </c>
      <c r="S209" s="222"/>
    </row>
    <row r="210" spans="1:19" x14ac:dyDescent="0.25">
      <c r="A210" s="394"/>
      <c r="B210" s="390" t="s">
        <v>488</v>
      </c>
      <c r="C210" s="129" t="s">
        <v>75</v>
      </c>
      <c r="D210" s="119" t="s">
        <v>431</v>
      </c>
      <c r="E210" s="130" t="s">
        <v>431</v>
      </c>
      <c r="F210" s="119" t="s">
        <v>431</v>
      </c>
      <c r="G210" s="119" t="s">
        <v>431</v>
      </c>
      <c r="H210" s="119" t="s">
        <v>431</v>
      </c>
      <c r="I210" s="119" t="s">
        <v>431</v>
      </c>
      <c r="J210" s="119" t="s">
        <v>431</v>
      </c>
      <c r="K210" s="119" t="s">
        <v>431</v>
      </c>
      <c r="L210" s="122"/>
      <c r="M210" s="65" t="s">
        <v>45</v>
      </c>
      <c r="N210" s="95" t="s">
        <v>45</v>
      </c>
      <c r="O210" s="416"/>
      <c r="P210" s="68"/>
      <c r="Q210" s="84" t="s">
        <v>47</v>
      </c>
      <c r="R210" s="223"/>
    </row>
    <row r="211" spans="1:19" ht="10.9" customHeight="1" x14ac:dyDescent="0.25">
      <c r="A211" s="397"/>
      <c r="B211" s="358" t="s">
        <v>489</v>
      </c>
      <c r="C211" s="101" t="s">
        <v>75</v>
      </c>
      <c r="D211" s="54" t="s">
        <v>431</v>
      </c>
      <c r="E211" s="102" t="s">
        <v>431</v>
      </c>
      <c r="F211" s="54" t="s">
        <v>431</v>
      </c>
      <c r="G211" s="54" t="s">
        <v>431</v>
      </c>
      <c r="H211" s="54" t="s">
        <v>431</v>
      </c>
      <c r="I211" s="54" t="s">
        <v>431</v>
      </c>
      <c r="J211" s="54" t="s">
        <v>431</v>
      </c>
      <c r="K211" s="54" t="s">
        <v>431</v>
      </c>
      <c r="L211" s="56"/>
      <c r="M211" s="57" t="s">
        <v>45</v>
      </c>
      <c r="N211" s="103" t="s">
        <v>45</v>
      </c>
      <c r="O211" s="59"/>
      <c r="P211" s="59"/>
      <c r="Q211" s="105" t="s">
        <v>47</v>
      </c>
      <c r="R211" s="36"/>
    </row>
    <row r="212" spans="1:19" s="215" customFormat="1" ht="19.899999999999999" customHeight="1" x14ac:dyDescent="0.15">
      <c r="A212" s="410" t="s">
        <v>519</v>
      </c>
      <c r="B212" s="391" t="s">
        <v>724</v>
      </c>
      <c r="C212" s="186" t="s">
        <v>98</v>
      </c>
      <c r="D212" s="216">
        <v>99.2</v>
      </c>
      <c r="E212" s="106"/>
      <c r="F212" s="217"/>
      <c r="G212" s="217"/>
      <c r="H212" s="217"/>
      <c r="I212" s="217"/>
      <c r="J212" s="217"/>
      <c r="K212" s="217"/>
      <c r="L212" s="211">
        <f>IF(L214&gt;0,L213/L214*100,0)</f>
        <v>0</v>
      </c>
      <c r="M212" s="218">
        <f>IF(AND(E212&gt;0,E212&lt;&gt;"0"),L212/E212,0)</f>
        <v>0</v>
      </c>
      <c r="N212" s="219">
        <f>IF(N$1&gt;0,(N$1-M212)/N$1,0)</f>
        <v>1</v>
      </c>
      <c r="O212" s="131" t="s">
        <v>492</v>
      </c>
      <c r="P212" s="220" t="s">
        <v>15</v>
      </c>
      <c r="Q212" s="221">
        <v>2</v>
      </c>
      <c r="R212" s="214" t="s">
        <v>98</v>
      </c>
      <c r="S212" s="222"/>
    </row>
    <row r="213" spans="1:19" x14ac:dyDescent="0.25">
      <c r="A213" s="394"/>
      <c r="B213" s="390" t="s">
        <v>493</v>
      </c>
      <c r="C213" s="129" t="s">
        <v>75</v>
      </c>
      <c r="D213" s="119" t="s">
        <v>431</v>
      </c>
      <c r="E213" s="130" t="s">
        <v>431</v>
      </c>
      <c r="F213" s="119" t="s">
        <v>431</v>
      </c>
      <c r="G213" s="119" t="s">
        <v>431</v>
      </c>
      <c r="H213" s="119" t="s">
        <v>431</v>
      </c>
      <c r="I213" s="119" t="s">
        <v>431</v>
      </c>
      <c r="J213" s="119" t="s">
        <v>431</v>
      </c>
      <c r="K213" s="119" t="s">
        <v>431</v>
      </c>
      <c r="L213" s="122"/>
      <c r="M213" s="65" t="s">
        <v>45</v>
      </c>
      <c r="N213" s="95" t="s">
        <v>45</v>
      </c>
      <c r="O213" s="416"/>
      <c r="P213" s="68"/>
      <c r="Q213" s="84" t="s">
        <v>47</v>
      </c>
      <c r="R213" s="223"/>
    </row>
    <row r="214" spans="1:19" ht="10.9" customHeight="1" x14ac:dyDescent="0.25">
      <c r="A214" s="397"/>
      <c r="B214" s="358" t="s">
        <v>494</v>
      </c>
      <c r="C214" s="101" t="s">
        <v>75</v>
      </c>
      <c r="D214" s="54" t="s">
        <v>431</v>
      </c>
      <c r="E214" s="102" t="s">
        <v>431</v>
      </c>
      <c r="F214" s="54" t="s">
        <v>431</v>
      </c>
      <c r="G214" s="54" t="s">
        <v>431</v>
      </c>
      <c r="H214" s="54" t="s">
        <v>431</v>
      </c>
      <c r="I214" s="54" t="s">
        <v>431</v>
      </c>
      <c r="J214" s="54" t="s">
        <v>431</v>
      </c>
      <c r="K214" s="54" t="s">
        <v>431</v>
      </c>
      <c r="L214" s="56"/>
      <c r="M214" s="57" t="s">
        <v>45</v>
      </c>
      <c r="N214" s="103" t="s">
        <v>45</v>
      </c>
      <c r="O214" s="59"/>
      <c r="P214" s="59"/>
      <c r="Q214" s="105" t="s">
        <v>47</v>
      </c>
      <c r="R214" s="36"/>
    </row>
    <row r="215" spans="1:19" s="215" customFormat="1" ht="19.899999999999999" customHeight="1" x14ac:dyDescent="0.15">
      <c r="A215" s="410" t="s">
        <v>523</v>
      </c>
      <c r="B215" s="391" t="s">
        <v>725</v>
      </c>
      <c r="C215" s="186" t="s">
        <v>98</v>
      </c>
      <c r="D215" s="216">
        <v>99.2</v>
      </c>
      <c r="E215" s="106"/>
      <c r="F215" s="217"/>
      <c r="G215" s="217"/>
      <c r="H215" s="217"/>
      <c r="I215" s="217"/>
      <c r="J215" s="217"/>
      <c r="K215" s="217"/>
      <c r="L215" s="211">
        <f>IF(L217&gt;0,L216/L217*100,0)</f>
        <v>25</v>
      </c>
      <c r="M215" s="218">
        <f>IF(AND(E215&gt;0,E215&lt;&gt;"0"),L215/E215,0)</f>
        <v>0</v>
      </c>
      <c r="N215" s="219">
        <f>IF(N$1&gt;0,(N$1-M215)/N$1,0)</f>
        <v>1</v>
      </c>
      <c r="O215" s="131" t="s">
        <v>497</v>
      </c>
      <c r="P215" s="220" t="s">
        <v>15</v>
      </c>
      <c r="Q215" s="221">
        <v>2</v>
      </c>
      <c r="R215" s="214" t="s">
        <v>98</v>
      </c>
      <c r="S215" s="222"/>
    </row>
    <row r="216" spans="1:19" x14ac:dyDescent="0.25">
      <c r="A216" s="394"/>
      <c r="B216" s="390" t="s">
        <v>498</v>
      </c>
      <c r="C216" s="129" t="s">
        <v>75</v>
      </c>
      <c r="D216" s="119" t="s">
        <v>431</v>
      </c>
      <c r="E216" s="130" t="s">
        <v>431</v>
      </c>
      <c r="F216" s="119" t="s">
        <v>431</v>
      </c>
      <c r="G216" s="119" t="s">
        <v>431</v>
      </c>
      <c r="H216" s="119" t="s">
        <v>431</v>
      </c>
      <c r="I216" s="119" t="s">
        <v>431</v>
      </c>
      <c r="J216" s="119" t="s">
        <v>431</v>
      </c>
      <c r="K216" s="119" t="s">
        <v>431</v>
      </c>
      <c r="L216" s="122">
        <v>15</v>
      </c>
      <c r="M216" s="65" t="s">
        <v>45</v>
      </c>
      <c r="N216" s="95" t="s">
        <v>45</v>
      </c>
      <c r="O216" s="416"/>
      <c r="P216" s="68"/>
      <c r="Q216" s="84" t="s">
        <v>47</v>
      </c>
      <c r="R216" s="223"/>
    </row>
    <row r="217" spans="1:19" ht="10.9" customHeight="1" x14ac:dyDescent="0.25">
      <c r="A217" s="397"/>
      <c r="B217" s="224" t="s">
        <v>499</v>
      </c>
      <c r="C217" s="101" t="s">
        <v>75</v>
      </c>
      <c r="D217" s="54" t="s">
        <v>431</v>
      </c>
      <c r="E217" s="102" t="s">
        <v>431</v>
      </c>
      <c r="F217" s="54" t="s">
        <v>431</v>
      </c>
      <c r="G217" s="54" t="s">
        <v>431</v>
      </c>
      <c r="H217" s="54" t="s">
        <v>431</v>
      </c>
      <c r="I217" s="54" t="s">
        <v>431</v>
      </c>
      <c r="J217" s="54" t="s">
        <v>431</v>
      </c>
      <c r="K217" s="54" t="s">
        <v>431</v>
      </c>
      <c r="L217" s="56">
        <v>60</v>
      </c>
      <c r="M217" s="57" t="s">
        <v>45</v>
      </c>
      <c r="N217" s="103" t="s">
        <v>45</v>
      </c>
      <c r="O217" s="59"/>
      <c r="P217" s="59"/>
      <c r="Q217" s="105" t="s">
        <v>47</v>
      </c>
      <c r="R217" s="36"/>
    </row>
    <row r="218" spans="1:19" ht="21.75" customHeight="1" x14ac:dyDescent="0.25">
      <c r="A218" s="399" t="s">
        <v>526</v>
      </c>
      <c r="B218" s="243" t="s">
        <v>726</v>
      </c>
      <c r="C218" s="194" t="s">
        <v>98</v>
      </c>
      <c r="D218" s="119">
        <v>4</v>
      </c>
      <c r="E218" s="120">
        <v>24</v>
      </c>
      <c r="F218" s="121"/>
      <c r="G218" s="121"/>
      <c r="H218" s="121"/>
      <c r="I218" s="121"/>
      <c r="J218" s="121"/>
      <c r="K218" s="121"/>
      <c r="L218" s="88">
        <f>IF(L219&gt;0,L220/L219*100,0)</f>
        <v>25</v>
      </c>
      <c r="M218" s="65">
        <f>IF(AND(E218&gt;0,E218&lt;&gt;"0"),L218/E218,0)</f>
        <v>1.041666666666667</v>
      </c>
      <c r="N218" s="66">
        <f>IF(N$1&gt;0,(N$1-M218)/N$1,0)</f>
        <v>-1.083333333333333</v>
      </c>
      <c r="O218" s="131" t="s">
        <v>502</v>
      </c>
      <c r="P218" s="68"/>
      <c r="Q218" s="84"/>
      <c r="R218" s="36"/>
    </row>
    <row r="219" spans="1:19" ht="20.45" customHeight="1" x14ac:dyDescent="0.25">
      <c r="A219" s="394"/>
      <c r="B219" s="417" t="s">
        <v>503</v>
      </c>
      <c r="C219" s="90" t="s">
        <v>75</v>
      </c>
      <c r="D219" s="47" t="s">
        <v>431</v>
      </c>
      <c r="E219" s="91" t="s">
        <v>431</v>
      </c>
      <c r="F219" s="47" t="s">
        <v>431</v>
      </c>
      <c r="G219" s="47" t="s">
        <v>431</v>
      </c>
      <c r="H219" s="47" t="s">
        <v>431</v>
      </c>
      <c r="I219" s="47" t="s">
        <v>431</v>
      </c>
      <c r="J219" s="47" t="s">
        <v>431</v>
      </c>
      <c r="K219" s="47" t="s">
        <v>431</v>
      </c>
      <c r="L219" s="49">
        <v>100</v>
      </c>
      <c r="M219" s="50" t="s">
        <v>45</v>
      </c>
      <c r="N219" s="92" t="s">
        <v>45</v>
      </c>
      <c r="O219" s="42"/>
      <c r="P219" s="43"/>
      <c r="Q219" s="35" t="s">
        <v>47</v>
      </c>
      <c r="R219" s="36"/>
    </row>
    <row r="220" spans="1:19" ht="31.15" customHeight="1" x14ac:dyDescent="0.25">
      <c r="A220" s="397"/>
      <c r="B220" s="418" t="s">
        <v>855</v>
      </c>
      <c r="C220" s="101" t="s">
        <v>75</v>
      </c>
      <c r="D220" s="54" t="s">
        <v>431</v>
      </c>
      <c r="E220" s="102" t="s">
        <v>431</v>
      </c>
      <c r="F220" s="54" t="s">
        <v>431</v>
      </c>
      <c r="G220" s="54" t="s">
        <v>431</v>
      </c>
      <c r="H220" s="54" t="s">
        <v>431</v>
      </c>
      <c r="I220" s="54" t="s">
        <v>431</v>
      </c>
      <c r="J220" s="54" t="s">
        <v>431</v>
      </c>
      <c r="K220" s="54" t="s">
        <v>431</v>
      </c>
      <c r="L220" s="56">
        <v>25</v>
      </c>
      <c r="M220" s="57" t="s">
        <v>45</v>
      </c>
      <c r="N220" s="103" t="s">
        <v>45</v>
      </c>
      <c r="O220" s="59"/>
      <c r="P220" s="43"/>
      <c r="Q220" s="35" t="s">
        <v>47</v>
      </c>
      <c r="R220" s="36"/>
    </row>
    <row r="221" spans="1:19" ht="10.9" customHeight="1" x14ac:dyDescent="0.25">
      <c r="A221" s="399" t="s">
        <v>530</v>
      </c>
      <c r="B221" s="320" t="s">
        <v>727</v>
      </c>
      <c r="C221" s="138" t="s">
        <v>98</v>
      </c>
      <c r="D221" s="85">
        <v>84.9</v>
      </c>
      <c r="E221" s="86"/>
      <c r="F221" s="87"/>
      <c r="G221" s="87"/>
      <c r="H221" s="87"/>
      <c r="I221" s="87"/>
      <c r="J221" s="87"/>
      <c r="K221" s="87"/>
      <c r="L221" s="88">
        <f>IF(L222&gt;0,L223/L222*100,0)</f>
        <v>0</v>
      </c>
      <c r="M221" s="65">
        <f>IF(AND(E221&gt;0,E221&lt;&gt;"0"),L221/E221,0)</f>
        <v>0</v>
      </c>
      <c r="N221" s="66">
        <f>IF(N$1&gt;0,(N$1-M221)/N$1,0)</f>
        <v>1</v>
      </c>
      <c r="O221" s="416" t="s">
        <v>507</v>
      </c>
      <c r="P221" s="68" t="s">
        <v>42</v>
      </c>
      <c r="Q221" s="84"/>
      <c r="R221" s="36" t="s">
        <v>98</v>
      </c>
    </row>
    <row r="222" spans="1:19" x14ac:dyDescent="0.25">
      <c r="A222" s="394"/>
      <c r="B222" s="361" t="s">
        <v>508</v>
      </c>
      <c r="C222" s="90" t="s">
        <v>75</v>
      </c>
      <c r="D222" s="47" t="s">
        <v>431</v>
      </c>
      <c r="E222" s="91" t="s">
        <v>431</v>
      </c>
      <c r="F222" s="47" t="s">
        <v>431</v>
      </c>
      <c r="G222" s="47" t="s">
        <v>431</v>
      </c>
      <c r="H222" s="47" t="s">
        <v>431</v>
      </c>
      <c r="I222" s="47" t="s">
        <v>431</v>
      </c>
      <c r="J222" s="47" t="s">
        <v>431</v>
      </c>
      <c r="K222" s="47" t="s">
        <v>431</v>
      </c>
      <c r="L222" s="49"/>
      <c r="M222" s="50" t="s">
        <v>45</v>
      </c>
      <c r="N222" s="92" t="s">
        <v>45</v>
      </c>
      <c r="O222" s="42" t="s">
        <v>509</v>
      </c>
      <c r="P222" s="43"/>
      <c r="Q222" s="35" t="s">
        <v>47</v>
      </c>
      <c r="R222" s="36"/>
    </row>
    <row r="223" spans="1:19" ht="10.9" customHeight="1" x14ac:dyDescent="0.25">
      <c r="A223" s="394"/>
      <c r="B223" s="100" t="s">
        <v>510</v>
      </c>
      <c r="C223" s="90" t="s">
        <v>75</v>
      </c>
      <c r="D223" s="47" t="s">
        <v>431</v>
      </c>
      <c r="E223" s="91" t="s">
        <v>431</v>
      </c>
      <c r="F223" s="47" t="s">
        <v>431</v>
      </c>
      <c r="G223" s="47" t="s">
        <v>431</v>
      </c>
      <c r="H223" s="47" t="s">
        <v>431</v>
      </c>
      <c r="I223" s="47" t="s">
        <v>431</v>
      </c>
      <c r="J223" s="47" t="s">
        <v>431</v>
      </c>
      <c r="K223" s="47" t="s">
        <v>431</v>
      </c>
      <c r="L223" s="49"/>
      <c r="M223" s="50" t="s">
        <v>45</v>
      </c>
      <c r="N223" s="92" t="s">
        <v>45</v>
      </c>
      <c r="O223" s="42" t="s">
        <v>511</v>
      </c>
      <c r="P223" s="75"/>
      <c r="Q223" s="105" t="s">
        <v>47</v>
      </c>
      <c r="R223" s="36"/>
    </row>
    <row r="224" spans="1:19" ht="21" customHeight="1" x14ac:dyDescent="0.25">
      <c r="A224" s="399" t="s">
        <v>534</v>
      </c>
      <c r="B224" s="320" t="s">
        <v>728</v>
      </c>
      <c r="C224" s="138" t="s">
        <v>98</v>
      </c>
      <c r="D224" s="85">
        <v>85.7</v>
      </c>
      <c r="E224" s="86"/>
      <c r="F224" s="87"/>
      <c r="G224" s="87"/>
      <c r="H224" s="87"/>
      <c r="I224" s="87"/>
      <c r="J224" s="87"/>
      <c r="K224" s="87"/>
      <c r="L224" s="88">
        <f>IF(L225&gt;0,L226/L225*100,0)</f>
        <v>0</v>
      </c>
      <c r="M224" s="65">
        <f>IF(AND(E224&gt;0,E224&lt;&gt;"0"),L224/E224,0)</f>
        <v>0</v>
      </c>
      <c r="N224" s="66">
        <f>IF(N$1&gt;0,(N$1-M224)/N$1,0)</f>
        <v>1</v>
      </c>
      <c r="O224" s="416" t="s">
        <v>514</v>
      </c>
      <c r="P224" s="68" t="s">
        <v>119</v>
      </c>
      <c r="Q224" s="84">
        <v>2</v>
      </c>
      <c r="R224" s="36" t="s">
        <v>98</v>
      </c>
    </row>
    <row r="225" spans="1:18" x14ac:dyDescent="0.25">
      <c r="A225" s="394"/>
      <c r="B225" s="392" t="s">
        <v>515</v>
      </c>
      <c r="C225" s="90" t="s">
        <v>75</v>
      </c>
      <c r="D225" s="96"/>
      <c r="E225" s="193"/>
      <c r="F225" s="96"/>
      <c r="G225" s="96"/>
      <c r="H225" s="96"/>
      <c r="I225" s="96"/>
      <c r="J225" s="96"/>
      <c r="K225" s="96"/>
      <c r="L225" s="49"/>
      <c r="M225" s="50"/>
      <c r="N225" s="51"/>
      <c r="O225" s="42" t="s">
        <v>516</v>
      </c>
      <c r="P225" s="43"/>
      <c r="Q225" s="35" t="s">
        <v>47</v>
      </c>
      <c r="R225" s="36"/>
    </row>
    <row r="226" spans="1:18" ht="21.75" customHeight="1" x14ac:dyDescent="0.25">
      <c r="A226" s="394"/>
      <c r="B226" s="100" t="s">
        <v>517</v>
      </c>
      <c r="C226" s="411" t="s">
        <v>75</v>
      </c>
      <c r="D226" s="47" t="s">
        <v>431</v>
      </c>
      <c r="E226" s="91" t="s">
        <v>431</v>
      </c>
      <c r="F226" s="47" t="s">
        <v>431</v>
      </c>
      <c r="G226" s="47" t="s">
        <v>431</v>
      </c>
      <c r="H226" s="47" t="s">
        <v>431</v>
      </c>
      <c r="I226" s="47" t="s">
        <v>431</v>
      </c>
      <c r="J226" s="47" t="s">
        <v>431</v>
      </c>
      <c r="K226" s="47" t="s">
        <v>431</v>
      </c>
      <c r="L226" s="49"/>
      <c r="M226" s="50" t="s">
        <v>45</v>
      </c>
      <c r="N226" s="92" t="s">
        <v>45</v>
      </c>
      <c r="O226" s="42" t="s">
        <v>518</v>
      </c>
      <c r="P226" s="59"/>
      <c r="Q226" s="105" t="s">
        <v>47</v>
      </c>
      <c r="R226" s="36"/>
    </row>
    <row r="227" spans="1:18" ht="10.9" customHeight="1" x14ac:dyDescent="0.25">
      <c r="A227" s="394" t="s">
        <v>541</v>
      </c>
      <c r="B227" s="320" t="s">
        <v>729</v>
      </c>
      <c r="C227" s="138" t="s">
        <v>98</v>
      </c>
      <c r="D227" s="85" t="s">
        <v>619</v>
      </c>
      <c r="E227" s="86"/>
      <c r="F227" s="87"/>
      <c r="G227" s="87"/>
      <c r="H227" s="87"/>
      <c r="I227" s="87"/>
      <c r="J227" s="87"/>
      <c r="K227" s="87"/>
      <c r="L227" s="88">
        <f>IF(L228&gt;0,L229/L228*100,0)</f>
        <v>0</v>
      </c>
      <c r="M227" s="65">
        <f>IF(AND(E227&gt;0,E227&lt;&gt;"0"),L227/E227,0)</f>
        <v>0</v>
      </c>
      <c r="N227" s="66">
        <f>IF(N$1&gt;0,(N$1-M227)/N$1,0)</f>
        <v>1</v>
      </c>
      <c r="O227" s="416"/>
      <c r="P227" s="177" t="s">
        <v>15</v>
      </c>
      <c r="Q227" s="178">
        <v>2</v>
      </c>
      <c r="R227" s="36" t="s">
        <v>98</v>
      </c>
    </row>
    <row r="228" spans="1:18" x14ac:dyDescent="0.25">
      <c r="A228" s="394"/>
      <c r="B228" s="362" t="s">
        <v>521</v>
      </c>
      <c r="C228" s="90" t="s">
        <v>75</v>
      </c>
      <c r="D228" s="47" t="s">
        <v>431</v>
      </c>
      <c r="E228" s="91" t="s">
        <v>431</v>
      </c>
      <c r="F228" s="47" t="s">
        <v>431</v>
      </c>
      <c r="G228" s="47" t="s">
        <v>431</v>
      </c>
      <c r="H228" s="47" t="s">
        <v>431</v>
      </c>
      <c r="I228" s="47" t="s">
        <v>431</v>
      </c>
      <c r="J228" s="47" t="s">
        <v>431</v>
      </c>
      <c r="K228" s="47" t="s">
        <v>431</v>
      </c>
      <c r="L228" s="49"/>
      <c r="M228" s="50" t="s">
        <v>45</v>
      </c>
      <c r="N228" s="92" t="s">
        <v>45</v>
      </c>
      <c r="O228" s="141"/>
      <c r="P228" s="43"/>
      <c r="Q228" s="35" t="s">
        <v>47</v>
      </c>
      <c r="R228" s="36"/>
    </row>
    <row r="229" spans="1:18" x14ac:dyDescent="0.25">
      <c r="A229" s="394"/>
      <c r="B229" s="361" t="s">
        <v>522</v>
      </c>
      <c r="C229" s="90" t="s">
        <v>75</v>
      </c>
      <c r="D229" s="47" t="s">
        <v>431</v>
      </c>
      <c r="E229" s="91" t="s">
        <v>431</v>
      </c>
      <c r="F229" s="47" t="s">
        <v>431</v>
      </c>
      <c r="G229" s="47" t="s">
        <v>431</v>
      </c>
      <c r="H229" s="47" t="s">
        <v>431</v>
      </c>
      <c r="I229" s="47" t="s">
        <v>431</v>
      </c>
      <c r="J229" s="47" t="s">
        <v>431</v>
      </c>
      <c r="K229" s="47" t="s">
        <v>431</v>
      </c>
      <c r="L229" s="49"/>
      <c r="M229" s="50" t="s">
        <v>45</v>
      </c>
      <c r="N229" s="92" t="s">
        <v>45</v>
      </c>
      <c r="O229" s="42"/>
      <c r="P229" s="43"/>
      <c r="Q229" s="35" t="s">
        <v>47</v>
      </c>
      <c r="R229" s="36"/>
    </row>
    <row r="230" spans="1:18" x14ac:dyDescent="0.25">
      <c r="A230" s="394" t="s">
        <v>545</v>
      </c>
      <c r="B230" s="69" t="s">
        <v>730</v>
      </c>
      <c r="C230" s="52" t="s">
        <v>98</v>
      </c>
      <c r="D230" s="96" t="s">
        <v>619</v>
      </c>
      <c r="E230" s="106"/>
      <c r="F230" s="107"/>
      <c r="G230" s="107"/>
      <c r="H230" s="107"/>
      <c r="I230" s="107"/>
      <c r="J230" s="107"/>
      <c r="K230" s="107"/>
      <c r="L230" s="97">
        <f>IF(L228&gt;0,L231/L228*100,0)</f>
        <v>0</v>
      </c>
      <c r="M230" s="50">
        <f>IF(AND(E230&gt;0,E230&lt;&gt;"0"),L230/E230,0)</f>
        <v>0</v>
      </c>
      <c r="N230" s="51">
        <f>IF(N$1&gt;0,(N$1-M230)/N$1,0)</f>
        <v>1</v>
      </c>
      <c r="O230" s="42"/>
      <c r="P230" s="43" t="s">
        <v>15</v>
      </c>
      <c r="Q230" s="35">
        <v>2</v>
      </c>
      <c r="R230" s="36" t="s">
        <v>98</v>
      </c>
    </row>
    <row r="231" spans="1:18" ht="10.9" customHeight="1" x14ac:dyDescent="0.25">
      <c r="A231" s="394"/>
      <c r="B231" s="139" t="s">
        <v>525</v>
      </c>
      <c r="C231" s="90" t="s">
        <v>75</v>
      </c>
      <c r="D231" s="47" t="s">
        <v>431</v>
      </c>
      <c r="E231" s="91" t="s">
        <v>431</v>
      </c>
      <c r="F231" s="47" t="s">
        <v>431</v>
      </c>
      <c r="G231" s="47" t="s">
        <v>431</v>
      </c>
      <c r="H231" s="47" t="s">
        <v>431</v>
      </c>
      <c r="I231" s="47" t="s">
        <v>431</v>
      </c>
      <c r="J231" s="47" t="s">
        <v>431</v>
      </c>
      <c r="K231" s="47" t="s">
        <v>431</v>
      </c>
      <c r="L231" s="49"/>
      <c r="M231" s="50" t="s">
        <v>45</v>
      </c>
      <c r="N231" s="92" t="s">
        <v>45</v>
      </c>
      <c r="O231" s="42"/>
      <c r="P231" s="59"/>
      <c r="Q231" s="105" t="s">
        <v>47</v>
      </c>
      <c r="R231" s="36"/>
    </row>
    <row r="232" spans="1:18" ht="21" customHeight="1" x14ac:dyDescent="0.25">
      <c r="A232" s="394" t="s">
        <v>549</v>
      </c>
      <c r="B232" s="387" t="s">
        <v>731</v>
      </c>
      <c r="C232" s="194" t="s">
        <v>98</v>
      </c>
      <c r="D232" s="195">
        <v>41.17647058823529</v>
      </c>
      <c r="E232" s="86"/>
      <c r="F232" s="196"/>
      <c r="G232" s="196"/>
      <c r="H232" s="196"/>
      <c r="I232" s="196"/>
      <c r="J232" s="196"/>
      <c r="K232" s="196"/>
      <c r="L232" s="233">
        <f>IF(L233&gt;0,L234/L233*100,0)</f>
        <v>0</v>
      </c>
      <c r="M232" s="65">
        <f>IF(AND(E232&gt;0,E232&lt;&gt;"0"),L232/E232,0)</f>
        <v>0</v>
      </c>
      <c r="N232" s="66">
        <f>IF(N$1&gt;0,(N$1-M232)/N$1,0)</f>
        <v>1</v>
      </c>
      <c r="O232" s="416"/>
      <c r="P232" s="68" t="s">
        <v>15</v>
      </c>
      <c r="Q232" s="84">
        <v>2</v>
      </c>
      <c r="R232" s="36" t="s">
        <v>98</v>
      </c>
    </row>
    <row r="233" spans="1:18" x14ac:dyDescent="0.25">
      <c r="A233" s="394"/>
      <c r="B233" s="361" t="s">
        <v>528</v>
      </c>
      <c r="C233" s="90" t="s">
        <v>75</v>
      </c>
      <c r="D233" s="47" t="s">
        <v>431</v>
      </c>
      <c r="E233" s="91" t="s">
        <v>431</v>
      </c>
      <c r="F233" s="47" t="s">
        <v>431</v>
      </c>
      <c r="G233" s="47" t="s">
        <v>431</v>
      </c>
      <c r="H233" s="47" t="s">
        <v>431</v>
      </c>
      <c r="I233" s="47" t="s">
        <v>431</v>
      </c>
      <c r="J233" s="47" t="s">
        <v>431</v>
      </c>
      <c r="K233" s="47" t="s">
        <v>431</v>
      </c>
      <c r="L233" s="49"/>
      <c r="M233" s="50" t="s">
        <v>45</v>
      </c>
      <c r="N233" s="92" t="s">
        <v>45</v>
      </c>
      <c r="O233" s="42"/>
      <c r="P233" s="43"/>
      <c r="Q233" s="35" t="s">
        <v>47</v>
      </c>
      <c r="R233" s="36"/>
    </row>
    <row r="234" spans="1:18" x14ac:dyDescent="0.25">
      <c r="A234" s="394"/>
      <c r="B234" s="332" t="s">
        <v>529</v>
      </c>
      <c r="C234" s="90" t="s">
        <v>75</v>
      </c>
      <c r="D234" s="47" t="s">
        <v>431</v>
      </c>
      <c r="E234" s="91" t="s">
        <v>431</v>
      </c>
      <c r="F234" s="47" t="s">
        <v>431</v>
      </c>
      <c r="G234" s="47" t="s">
        <v>431</v>
      </c>
      <c r="H234" s="47" t="s">
        <v>431</v>
      </c>
      <c r="I234" s="47" t="s">
        <v>431</v>
      </c>
      <c r="J234" s="47" t="s">
        <v>431</v>
      </c>
      <c r="K234" s="47" t="s">
        <v>431</v>
      </c>
      <c r="L234" s="49"/>
      <c r="M234" s="50" t="s">
        <v>45</v>
      </c>
      <c r="N234" s="92" t="s">
        <v>45</v>
      </c>
      <c r="O234" s="42"/>
      <c r="P234" s="43"/>
      <c r="Q234" s="35" t="s">
        <v>47</v>
      </c>
      <c r="R234" s="36"/>
    </row>
    <row r="235" spans="1:18" s="230" customFormat="1" ht="15.75" customHeight="1" x14ac:dyDescent="0.2">
      <c r="A235" s="395" t="s">
        <v>552</v>
      </c>
      <c r="B235" s="161" t="s">
        <v>732</v>
      </c>
      <c r="C235" s="231" t="s">
        <v>26</v>
      </c>
      <c r="D235" s="412">
        <v>34</v>
      </c>
      <c r="E235" s="123"/>
      <c r="F235" s="124"/>
      <c r="G235" s="124"/>
      <c r="H235" s="124"/>
      <c r="I235" s="124"/>
      <c r="J235" s="124"/>
      <c r="K235" s="124"/>
      <c r="L235" s="49"/>
      <c r="M235" s="50">
        <f>IF(AND(E235&gt;0,E235&lt;&gt;"0"),L235/E235,0)</f>
        <v>0</v>
      </c>
      <c r="N235" s="51">
        <f t="shared" ref="N235:N242" si="13">IF(N$1&gt;0,(N$1-M235)/N$1,0)</f>
        <v>1</v>
      </c>
      <c r="O235" s="42" t="s">
        <v>532</v>
      </c>
      <c r="P235" s="234" t="s">
        <v>42</v>
      </c>
      <c r="Q235" s="235"/>
      <c r="R235" s="229" t="s">
        <v>533</v>
      </c>
    </row>
    <row r="236" spans="1:18" ht="10.9" customHeight="1" x14ac:dyDescent="0.25">
      <c r="A236" s="394" t="s">
        <v>561</v>
      </c>
      <c r="B236" s="69" t="s">
        <v>733</v>
      </c>
      <c r="C236" s="52" t="s">
        <v>98</v>
      </c>
      <c r="D236" s="96">
        <v>37.299999999999997</v>
      </c>
      <c r="E236" s="106"/>
      <c r="F236" s="107"/>
      <c r="G236" s="107"/>
      <c r="H236" s="107"/>
      <c r="I236" s="107"/>
      <c r="J236" s="107"/>
      <c r="K236" s="107"/>
      <c r="L236" s="97">
        <f>IF(L237&gt;0,L238/L237*100,0)</f>
        <v>0</v>
      </c>
      <c r="M236" s="50">
        <f>IF(AND(E236&gt;0,E236&lt;&gt;"0"),L236/E236,0)</f>
        <v>0</v>
      </c>
      <c r="N236" s="51">
        <f t="shared" si="13"/>
        <v>1</v>
      </c>
      <c r="O236" s="42" t="s">
        <v>536</v>
      </c>
      <c r="P236" s="68" t="s">
        <v>42</v>
      </c>
      <c r="Q236" s="84"/>
      <c r="R236" s="36" t="s">
        <v>98</v>
      </c>
    </row>
    <row r="237" spans="1:18" x14ac:dyDescent="0.25">
      <c r="A237" s="394"/>
      <c r="B237" s="139" t="s">
        <v>537</v>
      </c>
      <c r="C237" s="52" t="s">
        <v>75</v>
      </c>
      <c r="D237" s="47" t="s">
        <v>431</v>
      </c>
      <c r="E237" s="91" t="s">
        <v>431</v>
      </c>
      <c r="F237" s="47" t="s">
        <v>431</v>
      </c>
      <c r="G237" s="47" t="s">
        <v>431</v>
      </c>
      <c r="H237" s="47" t="s">
        <v>431</v>
      </c>
      <c r="I237" s="47" t="s">
        <v>431</v>
      </c>
      <c r="J237" s="47" t="s">
        <v>431</v>
      </c>
      <c r="K237" s="47" t="s">
        <v>431</v>
      </c>
      <c r="L237" s="49"/>
      <c r="M237" s="50" t="s">
        <v>431</v>
      </c>
      <c r="N237" s="51" t="str">
        <f t="shared" si="13"/>
        <v>0</v>
      </c>
      <c r="O237" s="42" t="s">
        <v>538</v>
      </c>
      <c r="P237" s="43"/>
      <c r="Q237" s="35" t="s">
        <v>47</v>
      </c>
      <c r="R237" s="36"/>
    </row>
    <row r="238" spans="1:18" x14ac:dyDescent="0.25">
      <c r="A238" s="394"/>
      <c r="B238" s="100" t="s">
        <v>539</v>
      </c>
      <c r="C238" s="52" t="s">
        <v>75</v>
      </c>
      <c r="D238" s="47" t="s">
        <v>431</v>
      </c>
      <c r="E238" s="91" t="s">
        <v>431</v>
      </c>
      <c r="F238" s="47" t="s">
        <v>431</v>
      </c>
      <c r="G238" s="47" t="s">
        <v>431</v>
      </c>
      <c r="H238" s="47" t="s">
        <v>431</v>
      </c>
      <c r="I238" s="47" t="s">
        <v>431</v>
      </c>
      <c r="J238" s="47" t="s">
        <v>431</v>
      </c>
      <c r="K238" s="47" t="s">
        <v>431</v>
      </c>
      <c r="L238" s="49"/>
      <c r="M238" s="50" t="s">
        <v>431</v>
      </c>
      <c r="N238" s="51" t="str">
        <f t="shared" si="13"/>
        <v>0</v>
      </c>
      <c r="O238" s="42" t="s">
        <v>540</v>
      </c>
      <c r="P238" s="43"/>
      <c r="Q238" s="35" t="s">
        <v>47</v>
      </c>
      <c r="R238" s="36"/>
    </row>
    <row r="239" spans="1:18" ht="19.149999999999999" customHeight="1" x14ac:dyDescent="0.25">
      <c r="A239" s="394" t="s">
        <v>564</v>
      </c>
      <c r="B239" s="69" t="s">
        <v>734</v>
      </c>
      <c r="C239" s="52" t="s">
        <v>26</v>
      </c>
      <c r="D239" s="47" t="s">
        <v>619</v>
      </c>
      <c r="E239" s="123"/>
      <c r="F239" s="124"/>
      <c r="G239" s="124"/>
      <c r="H239" s="124"/>
      <c r="I239" s="124"/>
      <c r="J239" s="124"/>
      <c r="K239" s="124"/>
      <c r="L239" s="49"/>
      <c r="M239" s="50" t="str">
        <f>IF(E239&gt;0,L239/E239,"*")</f>
        <v>*</v>
      </c>
      <c r="N239" s="51" t="str">
        <f t="shared" si="13"/>
        <v>0</v>
      </c>
      <c r="O239" s="42" t="s">
        <v>543</v>
      </c>
      <c r="P239" s="43" t="s">
        <v>455</v>
      </c>
      <c r="Q239" s="35">
        <v>1</v>
      </c>
      <c r="R239" s="36" t="s">
        <v>26</v>
      </c>
    </row>
    <row r="240" spans="1:18" ht="19.149999999999999" customHeight="1" x14ac:dyDescent="0.25">
      <c r="A240" s="394" t="s">
        <v>571</v>
      </c>
      <c r="B240" s="69" t="s">
        <v>735</v>
      </c>
      <c r="C240" s="52" t="s">
        <v>26</v>
      </c>
      <c r="D240" s="47" t="s">
        <v>619</v>
      </c>
      <c r="E240" s="123"/>
      <c r="F240" s="124"/>
      <c r="G240" s="124"/>
      <c r="H240" s="124"/>
      <c r="I240" s="124"/>
      <c r="J240" s="124"/>
      <c r="K240" s="124"/>
      <c r="L240" s="49"/>
      <c r="M240" s="50" t="s">
        <v>431</v>
      </c>
      <c r="N240" s="51" t="str">
        <f t="shared" si="13"/>
        <v>0</v>
      </c>
      <c r="O240" s="236" t="s">
        <v>856</v>
      </c>
      <c r="P240" s="43" t="s">
        <v>857</v>
      </c>
      <c r="Q240" s="35">
        <v>1</v>
      </c>
      <c r="R240" s="36" t="s">
        <v>26</v>
      </c>
    </row>
    <row r="241" spans="1:18" ht="17.45" customHeight="1" x14ac:dyDescent="0.25">
      <c r="A241" s="394" t="s">
        <v>577</v>
      </c>
      <c r="B241" s="161" t="s">
        <v>736</v>
      </c>
      <c r="C241" s="52" t="s">
        <v>26</v>
      </c>
      <c r="D241" s="96" t="s">
        <v>619</v>
      </c>
      <c r="E241" s="106"/>
      <c r="F241" s="107"/>
      <c r="G241" s="107"/>
      <c r="H241" s="107"/>
      <c r="I241" s="107"/>
      <c r="J241" s="107"/>
      <c r="K241" s="107"/>
      <c r="L241" s="49"/>
      <c r="M241" s="413" t="str">
        <f>IF(E241&gt;0,L241/E241,"*")</f>
        <v>*</v>
      </c>
      <c r="N241" s="51" t="str">
        <f t="shared" si="13"/>
        <v>0</v>
      </c>
      <c r="O241" s="42" t="s">
        <v>15</v>
      </c>
      <c r="P241" s="59" t="s">
        <v>15</v>
      </c>
      <c r="Q241" s="105">
        <v>1</v>
      </c>
      <c r="R241" s="36" t="s">
        <v>551</v>
      </c>
    </row>
    <row r="242" spans="1:18" ht="19.899999999999999" customHeight="1" x14ac:dyDescent="0.25">
      <c r="A242" s="394" t="s">
        <v>581</v>
      </c>
      <c r="B242" s="69" t="s">
        <v>737</v>
      </c>
      <c r="C242" s="52" t="s">
        <v>98</v>
      </c>
      <c r="D242" s="47">
        <v>0</v>
      </c>
      <c r="E242" s="123"/>
      <c r="F242" s="124"/>
      <c r="G242" s="124"/>
      <c r="H242" s="124"/>
      <c r="I242" s="124"/>
      <c r="J242" s="124"/>
      <c r="K242" s="124"/>
      <c r="L242" s="97">
        <f>IF(L243&gt;0,L244/L243*100,0)</f>
        <v>0</v>
      </c>
      <c r="M242" s="50">
        <f>IF(AND(E242&gt;0,E242&lt;&gt;"0"),L242/E242,0)</f>
        <v>0</v>
      </c>
      <c r="N242" s="51">
        <f t="shared" si="13"/>
        <v>1</v>
      </c>
      <c r="O242" s="414" t="s">
        <v>554</v>
      </c>
      <c r="P242" s="240" t="s">
        <v>455</v>
      </c>
      <c r="Q242" s="84">
        <v>2</v>
      </c>
      <c r="R242" s="36" t="s">
        <v>98</v>
      </c>
    </row>
    <row r="243" spans="1:18" x14ac:dyDescent="0.25">
      <c r="A243" s="394"/>
      <c r="B243" s="139" t="s">
        <v>555</v>
      </c>
      <c r="C243" s="90" t="s">
        <v>75</v>
      </c>
      <c r="D243" s="47" t="s">
        <v>431</v>
      </c>
      <c r="E243" s="91" t="s">
        <v>431</v>
      </c>
      <c r="F243" s="47" t="s">
        <v>431</v>
      </c>
      <c r="G243" s="47" t="s">
        <v>431</v>
      </c>
      <c r="H243" s="47" t="s">
        <v>431</v>
      </c>
      <c r="I243" s="47" t="s">
        <v>431</v>
      </c>
      <c r="J243" s="47" t="s">
        <v>431</v>
      </c>
      <c r="K243" s="47" t="s">
        <v>431</v>
      </c>
      <c r="L243" s="49"/>
      <c r="M243" s="50" t="s">
        <v>45</v>
      </c>
      <c r="N243" s="92" t="s">
        <v>45</v>
      </c>
      <c r="O243" s="241" t="s">
        <v>556</v>
      </c>
      <c r="P243" s="43"/>
      <c r="Q243" s="35" t="s">
        <v>47</v>
      </c>
      <c r="R243" s="36"/>
    </row>
    <row r="244" spans="1:18" x14ac:dyDescent="0.25">
      <c r="A244" s="394"/>
      <c r="B244" s="100" t="s">
        <v>557</v>
      </c>
      <c r="C244" s="90" t="s">
        <v>75</v>
      </c>
      <c r="D244" s="47" t="s">
        <v>431</v>
      </c>
      <c r="E244" s="91" t="s">
        <v>431</v>
      </c>
      <c r="F244" s="47" t="s">
        <v>431</v>
      </c>
      <c r="G244" s="47" t="s">
        <v>431</v>
      </c>
      <c r="H244" s="47" t="s">
        <v>431</v>
      </c>
      <c r="I244" s="47" t="s">
        <v>431</v>
      </c>
      <c r="J244" s="47" t="s">
        <v>431</v>
      </c>
      <c r="K244" s="47" t="s">
        <v>431</v>
      </c>
      <c r="L244" s="49"/>
      <c r="M244" s="50" t="s">
        <v>45</v>
      </c>
      <c r="N244" s="92" t="s">
        <v>45</v>
      </c>
      <c r="O244" s="241" t="s">
        <v>558</v>
      </c>
      <c r="P244" s="43"/>
      <c r="Q244" s="35" t="s">
        <v>47</v>
      </c>
      <c r="R244" s="36"/>
    </row>
    <row r="245" spans="1:18" x14ac:dyDescent="0.25">
      <c r="A245" s="394"/>
      <c r="B245" s="184" t="s">
        <v>559</v>
      </c>
      <c r="C245" s="90" t="s">
        <v>75</v>
      </c>
      <c r="D245" s="47" t="s">
        <v>431</v>
      </c>
      <c r="E245" s="91" t="s">
        <v>431</v>
      </c>
      <c r="F245" s="47" t="s">
        <v>431</v>
      </c>
      <c r="G245" s="47" t="s">
        <v>431</v>
      </c>
      <c r="H245" s="47" t="s">
        <v>431</v>
      </c>
      <c r="I245" s="47" t="s">
        <v>431</v>
      </c>
      <c r="J245" s="47" t="s">
        <v>431</v>
      </c>
      <c r="K245" s="47" t="s">
        <v>431</v>
      </c>
      <c r="L245" s="49"/>
      <c r="M245" s="50" t="s">
        <v>45</v>
      </c>
      <c r="N245" s="92"/>
      <c r="O245" s="241" t="s">
        <v>560</v>
      </c>
      <c r="P245" s="43"/>
      <c r="Q245" s="35" t="s">
        <v>47</v>
      </c>
      <c r="R245" s="36"/>
    </row>
    <row r="246" spans="1:18" ht="15" customHeight="1" x14ac:dyDescent="0.25">
      <c r="A246" s="397" t="s">
        <v>586</v>
      </c>
      <c r="B246" s="415" t="s">
        <v>738</v>
      </c>
      <c r="C246" s="152" t="s">
        <v>98</v>
      </c>
      <c r="D246" s="54">
        <v>0</v>
      </c>
      <c r="E246" s="179"/>
      <c r="F246" s="180"/>
      <c r="G246" s="180"/>
      <c r="H246" s="180"/>
      <c r="I246" s="180"/>
      <c r="J246" s="180"/>
      <c r="K246" s="180"/>
      <c r="L246" s="242">
        <f>IF(L243&gt;0,L245/L243*100,0)</f>
        <v>0</v>
      </c>
      <c r="M246" s="57">
        <f>IF(AND(E246&gt;0,E246&lt;&gt;"0"),L246/E246,0)</f>
        <v>0</v>
      </c>
      <c r="N246" s="58">
        <f>IF(N$1&gt;0,(N$1-M246)/N$1,0)</f>
        <v>1</v>
      </c>
      <c r="O246" s="252" t="s">
        <v>563</v>
      </c>
      <c r="P246" s="75" t="s">
        <v>455</v>
      </c>
      <c r="Q246" s="105">
        <v>2</v>
      </c>
      <c r="R246" s="36"/>
    </row>
    <row r="247" spans="1:18" ht="12.75" customHeight="1" x14ac:dyDescent="0.25">
      <c r="A247" s="399" t="s">
        <v>591</v>
      </c>
      <c r="B247" s="320" t="s">
        <v>739</v>
      </c>
      <c r="C247" s="138" t="s">
        <v>98</v>
      </c>
      <c r="D247" s="85">
        <v>100</v>
      </c>
      <c r="E247" s="86"/>
      <c r="F247" s="87"/>
      <c r="G247" s="87"/>
      <c r="H247" s="87"/>
      <c r="I247" s="87"/>
      <c r="J247" s="87"/>
      <c r="K247" s="87"/>
      <c r="L247" s="88">
        <f>IF(L248&gt;0,L249/L248*100,0)</f>
        <v>0</v>
      </c>
      <c r="M247" s="65">
        <f>IF(AND(E247&gt;0,E247&lt;&gt;"0"),L247/E247,0)</f>
        <v>0</v>
      </c>
      <c r="N247" s="66">
        <f>IF(N$1&gt;0,(N$1-M247)/N$1,0)</f>
        <v>1</v>
      </c>
      <c r="O247" s="416" t="s">
        <v>566</v>
      </c>
      <c r="P247" s="68" t="s">
        <v>42</v>
      </c>
      <c r="Q247" s="84"/>
      <c r="R247" s="36" t="s">
        <v>98</v>
      </c>
    </row>
    <row r="248" spans="1:18" x14ac:dyDescent="0.25">
      <c r="A248" s="394"/>
      <c r="B248" s="365" t="s">
        <v>567</v>
      </c>
      <c r="C248" s="90" t="s">
        <v>75</v>
      </c>
      <c r="D248" s="47" t="s">
        <v>431</v>
      </c>
      <c r="E248" s="91" t="s">
        <v>431</v>
      </c>
      <c r="F248" s="47" t="s">
        <v>431</v>
      </c>
      <c r="G248" s="47" t="s">
        <v>431</v>
      </c>
      <c r="H248" s="47" t="s">
        <v>431</v>
      </c>
      <c r="I248" s="47" t="s">
        <v>431</v>
      </c>
      <c r="J248" s="47" t="s">
        <v>431</v>
      </c>
      <c r="K248" s="47" t="s">
        <v>431</v>
      </c>
      <c r="L248" s="49"/>
      <c r="M248" s="50" t="s">
        <v>45</v>
      </c>
      <c r="N248" s="92" t="s">
        <v>45</v>
      </c>
      <c r="O248" s="42" t="s">
        <v>568</v>
      </c>
      <c r="P248" s="43"/>
      <c r="Q248" s="35" t="s">
        <v>47</v>
      </c>
      <c r="R248" s="36"/>
    </row>
    <row r="249" spans="1:18" x14ac:dyDescent="0.25">
      <c r="A249" s="394"/>
      <c r="B249" s="365" t="s">
        <v>569</v>
      </c>
      <c r="C249" s="90" t="s">
        <v>75</v>
      </c>
      <c r="D249" s="47" t="s">
        <v>431</v>
      </c>
      <c r="E249" s="91" t="s">
        <v>431</v>
      </c>
      <c r="F249" s="47" t="s">
        <v>431</v>
      </c>
      <c r="G249" s="47" t="s">
        <v>431</v>
      </c>
      <c r="H249" s="47" t="s">
        <v>431</v>
      </c>
      <c r="I249" s="47" t="s">
        <v>431</v>
      </c>
      <c r="J249" s="47" t="s">
        <v>431</v>
      </c>
      <c r="K249" s="47" t="s">
        <v>431</v>
      </c>
      <c r="L249" s="49"/>
      <c r="M249" s="50" t="s">
        <v>45</v>
      </c>
      <c r="N249" s="92" t="s">
        <v>45</v>
      </c>
      <c r="O249" s="42" t="s">
        <v>570</v>
      </c>
      <c r="P249" s="43"/>
      <c r="Q249" s="35" t="s">
        <v>47</v>
      </c>
      <c r="R249" s="36"/>
    </row>
    <row r="250" spans="1:18" x14ac:dyDescent="0.25">
      <c r="A250" s="394" t="s">
        <v>594</v>
      </c>
      <c r="B250" s="393" t="s">
        <v>740</v>
      </c>
      <c r="C250" s="52" t="s">
        <v>98</v>
      </c>
      <c r="D250" s="96">
        <v>100</v>
      </c>
      <c r="E250" s="106"/>
      <c r="F250" s="107"/>
      <c r="G250" s="107"/>
      <c r="H250" s="107"/>
      <c r="I250" s="107"/>
      <c r="J250" s="107"/>
      <c r="K250" s="107"/>
      <c r="L250" s="97">
        <f>IF(L251&gt;0,L252/L251*100,0)</f>
        <v>0</v>
      </c>
      <c r="M250" s="50">
        <f>IF(AND(E250&gt;0,E250&lt;&gt;"0"),L250/E250,0)</f>
        <v>0</v>
      </c>
      <c r="N250" s="51">
        <f>IF(N$1&gt;0,(N$1-M250)/N$1,0)</f>
        <v>1</v>
      </c>
      <c r="O250" s="782" t="s">
        <v>573</v>
      </c>
      <c r="P250" s="43" t="s">
        <v>574</v>
      </c>
      <c r="Q250" s="35">
        <v>2</v>
      </c>
      <c r="R250" s="36" t="s">
        <v>98</v>
      </c>
    </row>
    <row r="251" spans="1:18" x14ac:dyDescent="0.25">
      <c r="A251" s="394"/>
      <c r="B251" s="365" t="s">
        <v>575</v>
      </c>
      <c r="C251" s="90" t="s">
        <v>75</v>
      </c>
      <c r="D251" s="47" t="s">
        <v>431</v>
      </c>
      <c r="E251" s="91" t="s">
        <v>431</v>
      </c>
      <c r="F251" s="47" t="s">
        <v>431</v>
      </c>
      <c r="G251" s="47" t="s">
        <v>431</v>
      </c>
      <c r="H251" s="47" t="s">
        <v>431</v>
      </c>
      <c r="I251" s="47" t="s">
        <v>431</v>
      </c>
      <c r="J251" s="47" t="s">
        <v>431</v>
      </c>
      <c r="K251" s="47" t="s">
        <v>431</v>
      </c>
      <c r="L251" s="49"/>
      <c r="M251" s="50" t="s">
        <v>45</v>
      </c>
      <c r="N251" s="92" t="s">
        <v>45</v>
      </c>
      <c r="O251" s="783"/>
      <c r="P251" s="43"/>
      <c r="Q251" s="35" t="s">
        <v>47</v>
      </c>
      <c r="R251" s="36"/>
    </row>
    <row r="252" spans="1:18" ht="20.45" customHeight="1" x14ac:dyDescent="0.25">
      <c r="A252" s="394"/>
      <c r="B252" s="365" t="s">
        <v>576</v>
      </c>
      <c r="C252" s="90" t="s">
        <v>75</v>
      </c>
      <c r="D252" s="47" t="s">
        <v>431</v>
      </c>
      <c r="E252" s="91" t="s">
        <v>431</v>
      </c>
      <c r="F252" s="47" t="s">
        <v>431</v>
      </c>
      <c r="G252" s="47" t="s">
        <v>431</v>
      </c>
      <c r="H252" s="47" t="s">
        <v>431</v>
      </c>
      <c r="I252" s="47" t="s">
        <v>431</v>
      </c>
      <c r="J252" s="47" t="s">
        <v>431</v>
      </c>
      <c r="K252" s="47" t="s">
        <v>431</v>
      </c>
      <c r="L252" s="49"/>
      <c r="M252" s="50" t="s">
        <v>45</v>
      </c>
      <c r="N252" s="92" t="s">
        <v>45</v>
      </c>
      <c r="O252" s="784"/>
      <c r="P252" s="43"/>
      <c r="Q252" s="35" t="s">
        <v>47</v>
      </c>
      <c r="R252" s="36"/>
    </row>
    <row r="253" spans="1:18" x14ac:dyDescent="0.25">
      <c r="A253" s="394" t="s">
        <v>858</v>
      </c>
      <c r="B253" s="321" t="s">
        <v>741</v>
      </c>
      <c r="C253" s="52" t="s">
        <v>98</v>
      </c>
      <c r="D253" s="96">
        <v>100</v>
      </c>
      <c r="E253" s="106"/>
      <c r="F253" s="107"/>
      <c r="G253" s="107"/>
      <c r="H253" s="107"/>
      <c r="I253" s="107"/>
      <c r="J253" s="107"/>
      <c r="K253" s="107"/>
      <c r="L253" s="97">
        <f>IF(L254&gt;0,L255/L254*100,0)</f>
        <v>0</v>
      </c>
      <c r="M253" s="50">
        <f>IF(AND(E253&gt;0,E253&lt;&gt;"0"),L253/E253,0)</f>
        <v>0</v>
      </c>
      <c r="N253" s="51">
        <f>IF(N$1&gt;0,(N$1-M253)/N$1,0)</f>
        <v>1</v>
      </c>
      <c r="O253" s="226"/>
      <c r="P253" s="43" t="s">
        <v>15</v>
      </c>
      <c r="Q253" s="35">
        <v>2</v>
      </c>
      <c r="R253" s="36" t="s">
        <v>98</v>
      </c>
    </row>
    <row r="254" spans="1:18" x14ac:dyDescent="0.25">
      <c r="A254" s="394"/>
      <c r="B254" s="365" t="s">
        <v>579</v>
      </c>
      <c r="C254" s="90" t="s">
        <v>75</v>
      </c>
      <c r="D254" s="47" t="s">
        <v>431</v>
      </c>
      <c r="E254" s="91" t="s">
        <v>431</v>
      </c>
      <c r="F254" s="47" t="s">
        <v>431</v>
      </c>
      <c r="G254" s="47" t="s">
        <v>431</v>
      </c>
      <c r="H254" s="47" t="s">
        <v>431</v>
      </c>
      <c r="I254" s="47" t="s">
        <v>431</v>
      </c>
      <c r="J254" s="47" t="s">
        <v>431</v>
      </c>
      <c r="K254" s="47" t="s">
        <v>431</v>
      </c>
      <c r="L254" s="49"/>
      <c r="M254" s="50" t="s">
        <v>45</v>
      </c>
      <c r="N254" s="92" t="s">
        <v>45</v>
      </c>
      <c r="O254" s="42"/>
      <c r="P254" s="43"/>
      <c r="Q254" s="35" t="s">
        <v>47</v>
      </c>
      <c r="R254" s="36"/>
    </row>
    <row r="255" spans="1:18" ht="10.9" customHeight="1" x14ac:dyDescent="0.25">
      <c r="A255" s="394"/>
      <c r="B255" s="379" t="s">
        <v>580</v>
      </c>
      <c r="C255" s="101" t="s">
        <v>75</v>
      </c>
      <c r="D255" s="54" t="s">
        <v>431</v>
      </c>
      <c r="E255" s="102" t="s">
        <v>431</v>
      </c>
      <c r="F255" s="54" t="s">
        <v>431</v>
      </c>
      <c r="G255" s="54" t="s">
        <v>431</v>
      </c>
      <c r="H255" s="54" t="s">
        <v>431</v>
      </c>
      <c r="I255" s="54" t="s">
        <v>431</v>
      </c>
      <c r="J255" s="54" t="s">
        <v>431</v>
      </c>
      <c r="K255" s="54" t="s">
        <v>431</v>
      </c>
      <c r="L255" s="56"/>
      <c r="M255" s="57" t="s">
        <v>45</v>
      </c>
      <c r="N255" s="103" t="s">
        <v>45</v>
      </c>
      <c r="O255" s="59"/>
      <c r="P255" s="59"/>
      <c r="Q255" s="105" t="s">
        <v>47</v>
      </c>
      <c r="R255" s="36"/>
    </row>
    <row r="256" spans="1:18" ht="13.5" customHeight="1" x14ac:dyDescent="0.25">
      <c r="A256" s="394" t="s">
        <v>859</v>
      </c>
      <c r="B256" s="321" t="s">
        <v>742</v>
      </c>
      <c r="C256" s="244" t="s">
        <v>98</v>
      </c>
      <c r="D256" s="96">
        <v>72</v>
      </c>
      <c r="E256" s="106">
        <v>15</v>
      </c>
      <c r="F256" s="107"/>
      <c r="G256" s="107"/>
      <c r="H256" s="107"/>
      <c r="I256" s="107"/>
      <c r="J256" s="107"/>
      <c r="K256" s="107"/>
      <c r="L256" s="97">
        <f>IF(L257&gt;0,L258/L257*100,0)</f>
        <v>0</v>
      </c>
      <c r="M256" s="50">
        <f>IF(AND(E256&gt;0,E256&lt;&gt;"0"),L256/E256,0)</f>
        <v>0</v>
      </c>
      <c r="N256" s="51">
        <f>IF(N$1&gt;0,(N$1-M256)/N$1,0)</f>
        <v>1</v>
      </c>
      <c r="O256" s="125" t="s">
        <v>583</v>
      </c>
      <c r="P256" s="43" t="s">
        <v>15</v>
      </c>
      <c r="Q256" s="35">
        <v>2</v>
      </c>
      <c r="R256" s="36" t="s">
        <v>98</v>
      </c>
    </row>
    <row r="257" spans="1:27" x14ac:dyDescent="0.25">
      <c r="A257" s="394"/>
      <c r="B257" s="368" t="s">
        <v>584</v>
      </c>
      <c r="C257" s="90" t="s">
        <v>75</v>
      </c>
      <c r="D257" s="47" t="s">
        <v>431</v>
      </c>
      <c r="E257" s="91" t="s">
        <v>431</v>
      </c>
      <c r="F257" s="47" t="s">
        <v>431</v>
      </c>
      <c r="G257" s="47" t="s">
        <v>431</v>
      </c>
      <c r="H257" s="47" t="s">
        <v>431</v>
      </c>
      <c r="I257" s="47" t="s">
        <v>431</v>
      </c>
      <c r="J257" s="47" t="s">
        <v>431</v>
      </c>
      <c r="K257" s="47" t="s">
        <v>431</v>
      </c>
      <c r="L257" s="49"/>
      <c r="M257" s="50" t="s">
        <v>45</v>
      </c>
      <c r="N257" s="92" t="s">
        <v>45</v>
      </c>
      <c r="O257" s="42"/>
      <c r="P257" s="43"/>
      <c r="Q257" s="35" t="s">
        <v>47</v>
      </c>
      <c r="R257" s="36"/>
    </row>
    <row r="258" spans="1:27" x14ac:dyDescent="0.25">
      <c r="A258" s="394"/>
      <c r="B258" s="365" t="s">
        <v>585</v>
      </c>
      <c r="C258" s="90" t="s">
        <v>75</v>
      </c>
      <c r="D258" s="47" t="s">
        <v>431</v>
      </c>
      <c r="E258" s="91" t="s">
        <v>431</v>
      </c>
      <c r="F258" s="47" t="s">
        <v>431</v>
      </c>
      <c r="G258" s="47" t="s">
        <v>431</v>
      </c>
      <c r="H258" s="47" t="s">
        <v>431</v>
      </c>
      <c r="I258" s="47" t="s">
        <v>431</v>
      </c>
      <c r="J258" s="47" t="s">
        <v>431</v>
      </c>
      <c r="K258" s="47" t="s">
        <v>431</v>
      </c>
      <c r="L258" s="49"/>
      <c r="M258" s="50" t="s">
        <v>45</v>
      </c>
      <c r="N258" s="92" t="s">
        <v>45</v>
      </c>
      <c r="O258" s="42"/>
      <c r="P258" s="43"/>
      <c r="Q258" s="35" t="s">
        <v>47</v>
      </c>
      <c r="R258" s="36"/>
    </row>
    <row r="259" spans="1:27" ht="19.149999999999999" customHeight="1" x14ac:dyDescent="0.25">
      <c r="A259" s="394" t="s">
        <v>860</v>
      </c>
      <c r="B259" s="321" t="s">
        <v>743</v>
      </c>
      <c r="C259" s="244" t="s">
        <v>98</v>
      </c>
      <c r="D259" s="96">
        <v>9</v>
      </c>
      <c r="E259" s="106"/>
      <c r="F259" s="107"/>
      <c r="G259" s="107"/>
      <c r="H259" s="107"/>
      <c r="I259" s="107"/>
      <c r="J259" s="107"/>
      <c r="K259" s="107"/>
      <c r="L259" s="245">
        <f>IF(L260&gt;0,L261/L260*100,0)</f>
        <v>0</v>
      </c>
      <c r="M259" s="50">
        <f>IF(AND(E259&gt;0,E259&lt;&gt;"0"),L259/E259,0)</f>
        <v>0</v>
      </c>
      <c r="N259" s="51">
        <f>IF(N$1&gt;0,(N$1-M259)/N$1,0)</f>
        <v>1</v>
      </c>
      <c r="O259" s="125" t="s">
        <v>588</v>
      </c>
      <c r="P259" s="43" t="s">
        <v>15</v>
      </c>
      <c r="Q259" s="35">
        <v>2</v>
      </c>
      <c r="R259" s="36" t="s">
        <v>98</v>
      </c>
    </row>
    <row r="260" spans="1:27" ht="19.899999999999999" customHeight="1" x14ac:dyDescent="0.25">
      <c r="A260" s="394"/>
      <c r="B260" s="368" t="s">
        <v>589</v>
      </c>
      <c r="C260" s="90" t="s">
        <v>75</v>
      </c>
      <c r="D260" s="47" t="s">
        <v>431</v>
      </c>
      <c r="E260" s="91" t="s">
        <v>431</v>
      </c>
      <c r="F260" s="47" t="s">
        <v>431</v>
      </c>
      <c r="G260" s="47" t="s">
        <v>431</v>
      </c>
      <c r="H260" s="47" t="s">
        <v>431</v>
      </c>
      <c r="I260" s="47" t="s">
        <v>431</v>
      </c>
      <c r="J260" s="47" t="s">
        <v>431</v>
      </c>
      <c r="K260" s="47" t="s">
        <v>431</v>
      </c>
      <c r="L260" s="49"/>
      <c r="M260" s="50" t="s">
        <v>45</v>
      </c>
      <c r="N260" s="92" t="s">
        <v>45</v>
      </c>
      <c r="O260" s="42"/>
      <c r="P260" s="43"/>
      <c r="Q260" s="35" t="s">
        <v>47</v>
      </c>
      <c r="R260" s="36"/>
    </row>
    <row r="261" spans="1:27" ht="10.9" customHeight="1" x14ac:dyDescent="0.25">
      <c r="A261" s="397"/>
      <c r="B261" s="388" t="s">
        <v>590</v>
      </c>
      <c r="C261" s="101" t="s">
        <v>75</v>
      </c>
      <c r="D261" s="54" t="s">
        <v>431</v>
      </c>
      <c r="E261" s="102" t="s">
        <v>431</v>
      </c>
      <c r="F261" s="54" t="s">
        <v>431</v>
      </c>
      <c r="G261" s="54" t="s">
        <v>431</v>
      </c>
      <c r="H261" s="54" t="s">
        <v>431</v>
      </c>
      <c r="I261" s="54" t="s">
        <v>431</v>
      </c>
      <c r="J261" s="54" t="s">
        <v>431</v>
      </c>
      <c r="K261" s="54" t="s">
        <v>431</v>
      </c>
      <c r="L261" s="56"/>
      <c r="M261" s="57" t="s">
        <v>45</v>
      </c>
      <c r="N261" s="103" t="s">
        <v>45</v>
      </c>
      <c r="O261" s="59"/>
      <c r="P261" s="75"/>
      <c r="Q261" s="105" t="s">
        <v>47</v>
      </c>
      <c r="R261" s="36"/>
    </row>
    <row r="262" spans="1:27" ht="15.75" customHeight="1" x14ac:dyDescent="0.25">
      <c r="A262" s="399" t="s">
        <v>861</v>
      </c>
      <c r="B262" s="344" t="s">
        <v>862</v>
      </c>
      <c r="C262" s="101" t="s">
        <v>75</v>
      </c>
      <c r="D262" s="153">
        <v>9</v>
      </c>
      <c r="E262" s="237"/>
      <c r="F262" s="238"/>
      <c r="G262" s="238"/>
      <c r="H262" s="238"/>
      <c r="I262" s="238"/>
      <c r="J262" s="238"/>
      <c r="K262" s="238"/>
      <c r="L262" s="56">
        <v>100</v>
      </c>
      <c r="M262" s="57">
        <f>IF(AND(E262&gt;0,E262&lt;&gt;"0"),L262/E262,0)</f>
        <v>0</v>
      </c>
      <c r="N262" s="58">
        <f>IF(N$1&gt;0,(N$1-M262)/N$1,0)</f>
        <v>1</v>
      </c>
      <c r="O262" s="252" t="s">
        <v>863</v>
      </c>
      <c r="P262" s="43" t="s">
        <v>15</v>
      </c>
      <c r="Q262" s="35">
        <v>2</v>
      </c>
      <c r="R262" s="36" t="s">
        <v>98</v>
      </c>
    </row>
    <row r="263" spans="1:27" ht="24" customHeight="1" x14ac:dyDescent="0.25">
      <c r="A263" s="394" t="s">
        <v>864</v>
      </c>
      <c r="B263" s="339" t="s">
        <v>744</v>
      </c>
      <c r="C263" s="251" t="s">
        <v>407</v>
      </c>
      <c r="D263" s="85">
        <v>9</v>
      </c>
      <c r="E263" s="86"/>
      <c r="F263" s="87"/>
      <c r="G263" s="87"/>
      <c r="H263" s="87"/>
      <c r="I263" s="87"/>
      <c r="J263" s="87"/>
      <c r="K263" s="87"/>
      <c r="L263" s="49">
        <v>1</v>
      </c>
      <c r="M263" s="65">
        <f>IF(AND(E263&gt;0,E263&lt;&gt;"0"),L263/E263,0)</f>
        <v>0</v>
      </c>
      <c r="N263" s="66">
        <f>IF(N$1&gt;0,(N$1-M263)/N$1,0)</f>
        <v>1</v>
      </c>
      <c r="O263" s="131" t="s">
        <v>593</v>
      </c>
      <c r="P263" s="43" t="s">
        <v>15</v>
      </c>
      <c r="Q263" s="35">
        <v>2</v>
      </c>
      <c r="R263" s="36" t="s">
        <v>98</v>
      </c>
    </row>
    <row r="264" spans="1:27" ht="24" customHeight="1" x14ac:dyDescent="0.25">
      <c r="A264" s="397" t="s">
        <v>865</v>
      </c>
      <c r="B264" s="344" t="s">
        <v>745</v>
      </c>
      <c r="C264" s="315" t="s">
        <v>407</v>
      </c>
      <c r="D264" s="153">
        <v>9</v>
      </c>
      <c r="E264" s="316"/>
      <c r="F264" s="238"/>
      <c r="G264" s="238"/>
      <c r="H264" s="238"/>
      <c r="I264" s="238"/>
      <c r="J264" s="238"/>
      <c r="K264" s="238"/>
      <c r="L264" s="56">
        <v>1</v>
      </c>
      <c r="M264" s="57">
        <f>IF(AND(E264&gt;0,E264&lt;&gt;"0"),L264/E264,0)</f>
        <v>0</v>
      </c>
      <c r="N264" s="58">
        <f>IF(N$1&gt;0,(N$1-M264)/N$1,0)</f>
        <v>1</v>
      </c>
      <c r="O264" s="317" t="s">
        <v>593</v>
      </c>
      <c r="P264" s="43" t="s">
        <v>15</v>
      </c>
      <c r="Q264" s="35">
        <v>2</v>
      </c>
      <c r="R264" s="36" t="s">
        <v>98</v>
      </c>
    </row>
    <row r="265" spans="1:27" s="25" customFormat="1" ht="11.25" customHeight="1" x14ac:dyDescent="0.2">
      <c r="A265" s="314"/>
      <c r="B265" s="11"/>
      <c r="C265" s="18"/>
      <c r="D265" s="11"/>
      <c r="E265" s="19"/>
      <c r="F265" s="11"/>
      <c r="G265" s="11"/>
      <c r="H265" s="11"/>
      <c r="I265" s="11"/>
      <c r="J265" s="11"/>
      <c r="K265" s="11"/>
      <c r="L265" s="11"/>
      <c r="M265" s="6"/>
      <c r="N265" s="14"/>
      <c r="O265" s="15"/>
      <c r="P265" s="15"/>
      <c r="Q265" s="257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s="25" customFormat="1" ht="11.25" x14ac:dyDescent="0.2">
      <c r="A266" s="314"/>
      <c r="B266" s="11" t="s">
        <v>596</v>
      </c>
      <c r="C266" s="18"/>
      <c r="D266" s="11"/>
      <c r="E266" s="19"/>
      <c r="F266" s="11"/>
      <c r="G266" s="11"/>
      <c r="H266" s="11"/>
      <c r="I266" s="11"/>
      <c r="J266" s="11"/>
      <c r="K266" s="11"/>
      <c r="L266" s="258"/>
      <c r="M266" s="6"/>
      <c r="N266" s="14"/>
      <c r="O266" s="15"/>
      <c r="P266" s="15"/>
      <c r="Q266" s="257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s="25" customFormat="1" ht="11.25" x14ac:dyDescent="0.2">
      <c r="A267" s="314"/>
      <c r="B267" s="11" t="s">
        <v>597</v>
      </c>
      <c r="C267" s="18"/>
      <c r="D267" s="11"/>
      <c r="E267" s="19"/>
      <c r="F267" s="11"/>
      <c r="G267" s="11"/>
      <c r="H267" s="11"/>
      <c r="I267" s="11"/>
      <c r="J267" s="11"/>
      <c r="K267" s="11"/>
      <c r="L267" s="258"/>
      <c r="M267" s="6"/>
      <c r="N267" s="14"/>
      <c r="O267" s="15"/>
      <c r="P267" s="15"/>
      <c r="Q267" s="257"/>
      <c r="S267" s="11"/>
      <c r="T267" s="11"/>
      <c r="U267" s="11"/>
      <c r="V267" s="11"/>
      <c r="W267" s="11"/>
      <c r="X267" s="11"/>
      <c r="Y267" s="11"/>
      <c r="Z267" s="11"/>
      <c r="AA267" s="11"/>
    </row>
    <row r="273" spans="1:27" s="25" customFormat="1" ht="11.25" x14ac:dyDescent="0.2">
      <c r="A273" s="314"/>
      <c r="B273" s="11"/>
      <c r="C273" s="18"/>
      <c r="D273" s="11"/>
      <c r="E273" s="19"/>
      <c r="F273" s="11"/>
      <c r="G273" s="11"/>
      <c r="H273" s="11"/>
      <c r="I273" s="11"/>
      <c r="J273" s="11"/>
      <c r="K273" s="11"/>
      <c r="L273" s="259"/>
      <c r="M273" s="6"/>
      <c r="N273" s="14"/>
      <c r="O273" s="15"/>
      <c r="P273" s="15"/>
      <c r="Q273" s="257"/>
      <c r="S273" s="11"/>
      <c r="T273" s="11"/>
      <c r="U273" s="11"/>
      <c r="V273" s="11"/>
      <c r="W273" s="11"/>
      <c r="X273" s="11"/>
      <c r="Y273" s="11"/>
      <c r="Z273" s="11"/>
      <c r="AA273" s="11"/>
    </row>
  </sheetData>
  <sheetProtection formatCells="0" formatColumns="0" formatRows="0" insertColumns="0" insertRows="0" insertHyperlinks="0" deleteColumns="0" deleteRows="0" sort="0" autoFilter="0" pivotTables="0"/>
  <autoFilter ref="B5:AA261"/>
  <mergeCells count="2">
    <mergeCell ref="O126:O127"/>
    <mergeCell ref="O250:O252"/>
  </mergeCells>
  <pageMargins left="0.19685039370078741" right="0" top="0.19685039370078741" bottom="0.19685039370078741" header="0.51181102362204722" footer="0.51181102362204722"/>
  <pageSetup paperSize="9" scale="80" fitToWidth="0" fitToHeight="6" orientation="landscape" r:id="rId1"/>
  <rowBreaks count="2" manualBreakCount="2">
    <brk id="71" man="1"/>
    <brk id="16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72"/>
  <sheetViews>
    <sheetView view="pageBreakPreview" workbookViewId="0">
      <pane xSplit="3" ySplit="5" topLeftCell="D6" activePane="bottomRight" state="frozen"/>
      <selection pane="topRight"/>
      <selection pane="bottomLeft"/>
      <selection pane="bottomRight" activeCell="D6" sqref="D6"/>
    </sheetView>
  </sheetViews>
  <sheetFormatPr defaultColWidth="9.140625" defaultRowHeight="15" x14ac:dyDescent="0.25"/>
  <cols>
    <col min="1" max="1" width="3" style="436" customWidth="1"/>
    <col min="2" max="2" width="84.85546875" style="11" customWidth="1"/>
    <col min="3" max="3" width="8.7109375" style="18" customWidth="1"/>
    <col min="4" max="4" width="6" style="11" hidden="1" customWidth="1"/>
    <col min="5" max="5" width="6" style="19" customWidth="1"/>
    <col min="6" max="11" width="6" style="11" hidden="1" customWidth="1"/>
    <col min="12" max="12" width="8.7109375" style="11" customWidth="1"/>
    <col min="13" max="13" width="8.7109375" style="6" customWidth="1"/>
    <col min="14" max="14" width="4.42578125" style="14" hidden="1" customWidth="1"/>
    <col min="15" max="15" width="51.7109375" style="15" customWidth="1"/>
    <col min="16" max="16" width="6.5703125" style="15" customWidth="1"/>
    <col min="17" max="17" width="6.5703125" style="257" hidden="1" customWidth="1"/>
    <col min="18" max="18" width="12.140625" style="25" hidden="1" customWidth="1"/>
    <col min="19" max="19" width="21.7109375" style="11" customWidth="1"/>
    <col min="20" max="20" width="9.140625" style="11"/>
  </cols>
  <sheetData>
    <row r="1" spans="1:18" ht="20.45" customHeight="1" x14ac:dyDescent="0.25">
      <c r="B1" s="1" t="s">
        <v>0</v>
      </c>
      <c r="C1" s="2" t="s">
        <v>866</v>
      </c>
      <c r="D1" s="3"/>
      <c r="E1" s="4"/>
      <c r="F1" s="3"/>
      <c r="G1" s="3"/>
      <c r="H1" s="5"/>
      <c r="I1" s="5"/>
      <c r="J1" s="5"/>
      <c r="K1" s="5"/>
      <c r="L1" s="5"/>
      <c r="N1" s="7">
        <f>1/12*N3</f>
        <v>0.5</v>
      </c>
      <c r="O1" s="8" t="s">
        <v>599</v>
      </c>
      <c r="P1" s="9">
        <f>COUNTIF(P6:P316,"*")</f>
        <v>0</v>
      </c>
      <c r="Q1" s="9">
        <f>COUNTIF(Q6:Q316,"1")</f>
        <v>54</v>
      </c>
      <c r="R1" s="10" t="s">
        <v>2</v>
      </c>
    </row>
    <row r="2" spans="1:18" ht="15" customHeight="1" x14ac:dyDescent="0.25">
      <c r="B2" s="1"/>
      <c r="C2" s="12"/>
      <c r="D2" s="1"/>
      <c r="E2" s="13"/>
      <c r="F2" s="1"/>
      <c r="G2" s="1"/>
      <c r="Q2" s="16">
        <f>COUNTIF(Q6:Q316,"2")</f>
        <v>35</v>
      </c>
      <c r="R2" s="10" t="s">
        <v>3</v>
      </c>
    </row>
    <row r="3" spans="1:18" ht="12.75" customHeight="1" x14ac:dyDescent="0.25">
      <c r="B3" s="17" t="s">
        <v>600</v>
      </c>
      <c r="L3" s="20" t="s">
        <v>601</v>
      </c>
      <c r="M3" s="21"/>
      <c r="N3" s="22">
        <v>6</v>
      </c>
      <c r="O3" s="23" t="s">
        <v>6</v>
      </c>
      <c r="Q3" s="24">
        <f>Q1+Q2</f>
        <v>89</v>
      </c>
    </row>
    <row r="4" spans="1:18" ht="27" customHeight="1" x14ac:dyDescent="0.25">
      <c r="B4" s="26" t="s">
        <v>7</v>
      </c>
      <c r="C4" s="27" t="s">
        <v>8</v>
      </c>
      <c r="D4" s="28">
        <v>2013</v>
      </c>
      <c r="E4" s="29" t="s">
        <v>602</v>
      </c>
      <c r="F4" s="28">
        <v>2015</v>
      </c>
      <c r="G4" s="28">
        <v>2016</v>
      </c>
      <c r="H4" s="28">
        <v>2017</v>
      </c>
      <c r="I4" s="28">
        <v>2018</v>
      </c>
      <c r="J4" s="28">
        <v>2019</v>
      </c>
      <c r="K4" s="28">
        <v>2020</v>
      </c>
      <c r="L4" s="30" t="s">
        <v>10</v>
      </c>
      <c r="M4" s="31" t="s">
        <v>11</v>
      </c>
      <c r="N4" s="32"/>
      <c r="O4" s="33" t="s">
        <v>12</v>
      </c>
      <c r="P4" s="34"/>
      <c r="Q4" s="35"/>
      <c r="R4" s="36" t="s">
        <v>8</v>
      </c>
    </row>
    <row r="5" spans="1:18" s="44" customFormat="1" ht="7.5" customHeight="1" x14ac:dyDescent="0.2">
      <c r="A5" s="436"/>
      <c r="B5" s="37">
        <v>1</v>
      </c>
      <c r="C5" s="37">
        <v>2</v>
      </c>
      <c r="D5" s="37">
        <v>6</v>
      </c>
      <c r="E5" s="38">
        <v>7</v>
      </c>
      <c r="F5" s="37">
        <v>8</v>
      </c>
      <c r="G5" s="37">
        <v>9</v>
      </c>
      <c r="H5" s="37">
        <v>10</v>
      </c>
      <c r="I5" s="37">
        <v>11</v>
      </c>
      <c r="J5" s="37">
        <v>12</v>
      </c>
      <c r="K5" s="37">
        <v>13</v>
      </c>
      <c r="L5" s="39"/>
      <c r="M5" s="40"/>
      <c r="N5" s="41"/>
      <c r="O5" s="42"/>
      <c r="P5" s="43"/>
      <c r="Q5" s="35"/>
      <c r="R5" s="36">
        <v>2</v>
      </c>
    </row>
    <row r="6" spans="1:18" ht="16.899999999999999" customHeight="1" x14ac:dyDescent="0.25">
      <c r="A6" s="437">
        <v>1</v>
      </c>
      <c r="B6" s="381" t="s">
        <v>603</v>
      </c>
      <c r="C6" s="46" t="s">
        <v>14</v>
      </c>
      <c r="D6" s="47">
        <v>4061</v>
      </c>
      <c r="E6" s="48"/>
      <c r="F6" s="49"/>
      <c r="G6" s="49"/>
      <c r="H6" s="49"/>
      <c r="I6" s="49"/>
      <c r="J6" s="49"/>
      <c r="K6" s="49"/>
      <c r="L6" s="49"/>
      <c r="M6" s="50">
        <f t="shared" ref="M6:M14" si="0">IF(AND(E6&gt;0,E6&lt;&gt;"0"),L6/E6,0)</f>
        <v>0</v>
      </c>
      <c r="N6" s="51">
        <f t="shared" ref="N6:N14" si="1">IF(N$1&gt;0,(N$1-M6)/N$1,0)</f>
        <v>1</v>
      </c>
      <c r="O6" s="42"/>
      <c r="P6" s="42" t="s">
        <v>15</v>
      </c>
      <c r="Q6" s="35">
        <v>1</v>
      </c>
      <c r="R6" s="36" t="s">
        <v>16</v>
      </c>
    </row>
    <row r="7" spans="1:18" ht="16.899999999999999" customHeight="1" x14ac:dyDescent="0.25">
      <c r="A7" s="437">
        <v>2</v>
      </c>
      <c r="B7" s="381" t="s">
        <v>604</v>
      </c>
      <c r="C7" s="52" t="s">
        <v>18</v>
      </c>
      <c r="D7" s="47">
        <v>102727</v>
      </c>
      <c r="E7" s="48"/>
      <c r="F7" s="49"/>
      <c r="G7" s="49"/>
      <c r="H7" s="49"/>
      <c r="I7" s="49"/>
      <c r="J7" s="49"/>
      <c r="K7" s="49"/>
      <c r="L7" s="49"/>
      <c r="M7" s="50">
        <f t="shared" si="0"/>
        <v>0</v>
      </c>
      <c r="N7" s="51">
        <f t="shared" si="1"/>
        <v>1</v>
      </c>
      <c r="O7" s="42"/>
      <c r="P7" s="42" t="s">
        <v>15</v>
      </c>
      <c r="Q7" s="35">
        <v>1</v>
      </c>
      <c r="R7" s="36" t="s">
        <v>19</v>
      </c>
    </row>
    <row r="8" spans="1:18" ht="16.899999999999999" customHeight="1" x14ac:dyDescent="0.25">
      <c r="A8" s="437">
        <v>3</v>
      </c>
      <c r="B8" s="381" t="s">
        <v>605</v>
      </c>
      <c r="C8" s="52" t="s">
        <v>21</v>
      </c>
      <c r="D8" s="47">
        <v>1626</v>
      </c>
      <c r="E8" s="48"/>
      <c r="F8" s="49"/>
      <c r="G8" s="49"/>
      <c r="H8" s="49"/>
      <c r="I8" s="49"/>
      <c r="J8" s="49"/>
      <c r="K8" s="49"/>
      <c r="L8" s="49"/>
      <c r="M8" s="50">
        <f t="shared" si="0"/>
        <v>0</v>
      </c>
      <c r="N8" s="51">
        <f t="shared" si="1"/>
        <v>1</v>
      </c>
      <c r="O8" s="42"/>
      <c r="P8" s="42" t="s">
        <v>15</v>
      </c>
      <c r="Q8" s="35">
        <v>1</v>
      </c>
      <c r="R8" s="36" t="s">
        <v>19</v>
      </c>
    </row>
    <row r="9" spans="1:18" ht="25.15" customHeight="1" x14ac:dyDescent="0.25">
      <c r="A9" s="437">
        <v>4</v>
      </c>
      <c r="B9" s="381" t="s">
        <v>606</v>
      </c>
      <c r="C9" s="52" t="s">
        <v>23</v>
      </c>
      <c r="D9" s="47">
        <v>6213</v>
      </c>
      <c r="E9" s="48"/>
      <c r="F9" s="49"/>
      <c r="G9" s="49"/>
      <c r="H9" s="49"/>
      <c r="I9" s="49"/>
      <c r="J9" s="49"/>
      <c r="K9" s="49"/>
      <c r="L9" s="49"/>
      <c r="M9" s="50">
        <f t="shared" si="0"/>
        <v>0</v>
      </c>
      <c r="N9" s="51">
        <f t="shared" si="1"/>
        <v>1</v>
      </c>
      <c r="O9" s="42"/>
      <c r="P9" s="42" t="s">
        <v>15</v>
      </c>
      <c r="Q9" s="35">
        <v>1</v>
      </c>
      <c r="R9" s="36" t="s">
        <v>24</v>
      </c>
    </row>
    <row r="10" spans="1:18" ht="17.45" customHeight="1" x14ac:dyDescent="0.25">
      <c r="A10" s="437">
        <v>5</v>
      </c>
      <c r="B10" s="419" t="s">
        <v>607</v>
      </c>
      <c r="C10" s="53" t="s">
        <v>26</v>
      </c>
      <c r="D10" s="54">
        <v>1630</v>
      </c>
      <c r="E10" s="55"/>
      <c r="F10" s="56"/>
      <c r="G10" s="56"/>
      <c r="H10" s="56"/>
      <c r="I10" s="56"/>
      <c r="J10" s="56"/>
      <c r="K10" s="56"/>
      <c r="L10" s="56"/>
      <c r="M10" s="57">
        <f t="shared" si="0"/>
        <v>0</v>
      </c>
      <c r="N10" s="58">
        <f t="shared" si="1"/>
        <v>1</v>
      </c>
      <c r="O10" s="59"/>
      <c r="P10" s="59" t="s">
        <v>15</v>
      </c>
      <c r="Q10" s="35">
        <v>1</v>
      </c>
      <c r="R10" s="36" t="s">
        <v>27</v>
      </c>
    </row>
    <row r="11" spans="1:18" ht="21" customHeight="1" x14ac:dyDescent="0.25">
      <c r="A11" s="437">
        <v>6</v>
      </c>
      <c r="B11" s="320" t="s">
        <v>608</v>
      </c>
      <c r="C11" s="61" t="s">
        <v>29</v>
      </c>
      <c r="D11" s="62">
        <v>32.329000000000001</v>
      </c>
      <c r="E11" s="63"/>
      <c r="F11" s="64"/>
      <c r="G11" s="64"/>
      <c r="H11" s="64"/>
      <c r="I11" s="64"/>
      <c r="J11" s="64"/>
      <c r="K11" s="64"/>
      <c r="L11" s="64"/>
      <c r="M11" s="65">
        <f t="shared" si="0"/>
        <v>0</v>
      </c>
      <c r="N11" s="66">
        <f t="shared" si="1"/>
        <v>1</v>
      </c>
      <c r="O11" s="446" t="s">
        <v>30</v>
      </c>
      <c r="P11" s="68" t="s">
        <v>15</v>
      </c>
      <c r="Q11" s="35">
        <v>1</v>
      </c>
      <c r="R11" s="36" t="s">
        <v>29</v>
      </c>
    </row>
    <row r="12" spans="1:18" ht="20.45" customHeight="1" x14ac:dyDescent="0.25">
      <c r="A12" s="437">
        <v>7</v>
      </c>
      <c r="B12" s="321" t="s">
        <v>609</v>
      </c>
      <c r="C12" s="46" t="s">
        <v>29</v>
      </c>
      <c r="D12" s="70">
        <v>14.599</v>
      </c>
      <c r="E12" s="63"/>
      <c r="F12" s="64"/>
      <c r="G12" s="64"/>
      <c r="H12" s="64"/>
      <c r="I12" s="64"/>
      <c r="J12" s="64"/>
      <c r="K12" s="64"/>
      <c r="L12" s="64"/>
      <c r="M12" s="65">
        <f t="shared" si="0"/>
        <v>0</v>
      </c>
      <c r="N12" s="51">
        <f t="shared" si="1"/>
        <v>1</v>
      </c>
      <c r="O12" s="446" t="s">
        <v>30</v>
      </c>
      <c r="P12" s="43" t="s">
        <v>15</v>
      </c>
      <c r="Q12" s="35">
        <v>1</v>
      </c>
      <c r="R12" s="36" t="s">
        <v>29</v>
      </c>
    </row>
    <row r="13" spans="1:18" ht="21" customHeight="1" x14ac:dyDescent="0.25">
      <c r="A13" s="437">
        <v>8</v>
      </c>
      <c r="B13" s="322" t="s">
        <v>610</v>
      </c>
      <c r="C13" s="71" t="s">
        <v>29</v>
      </c>
      <c r="D13" s="72">
        <v>7.1260000000000003</v>
      </c>
      <c r="E13" s="73"/>
      <c r="F13" s="74"/>
      <c r="G13" s="74"/>
      <c r="H13" s="74"/>
      <c r="I13" s="74"/>
      <c r="J13" s="74"/>
      <c r="K13" s="74"/>
      <c r="L13" s="74"/>
      <c r="M13" s="57">
        <f t="shared" si="0"/>
        <v>0</v>
      </c>
      <c r="N13" s="58">
        <f t="shared" si="1"/>
        <v>1</v>
      </c>
      <c r="O13" s="59" t="s">
        <v>30</v>
      </c>
      <c r="P13" s="75" t="s">
        <v>15</v>
      </c>
      <c r="Q13" s="35">
        <v>1</v>
      </c>
      <c r="R13" s="36" t="s">
        <v>29</v>
      </c>
    </row>
    <row r="14" spans="1:18" ht="20.45" customHeight="1" x14ac:dyDescent="0.25">
      <c r="A14" s="437">
        <v>9</v>
      </c>
      <c r="B14" s="323" t="s">
        <v>611</v>
      </c>
      <c r="C14" s="113" t="s">
        <v>34</v>
      </c>
      <c r="D14" s="114">
        <v>1959.6479999999999</v>
      </c>
      <c r="E14" s="115"/>
      <c r="F14" s="116"/>
      <c r="G14" s="116"/>
      <c r="H14" s="116"/>
      <c r="I14" s="116"/>
      <c r="J14" s="116"/>
      <c r="K14" s="116"/>
      <c r="L14" s="117"/>
      <c r="M14" s="112">
        <f t="shared" si="0"/>
        <v>0</v>
      </c>
      <c r="N14" s="118">
        <f t="shared" si="1"/>
        <v>1</v>
      </c>
      <c r="O14" s="60" t="s">
        <v>35</v>
      </c>
      <c r="P14" s="60" t="s">
        <v>15</v>
      </c>
      <c r="Q14" s="111">
        <v>1</v>
      </c>
      <c r="R14" s="36" t="s">
        <v>34</v>
      </c>
    </row>
    <row r="15" spans="1:18" ht="10.9" customHeight="1" x14ac:dyDescent="0.25">
      <c r="A15" s="437"/>
      <c r="B15" s="324" t="s">
        <v>800</v>
      </c>
      <c r="C15" s="76" t="s">
        <v>45</v>
      </c>
      <c r="D15" s="77"/>
      <c r="E15" s="78" t="s">
        <v>45</v>
      </c>
      <c r="F15" s="79"/>
      <c r="G15" s="79"/>
      <c r="H15" s="79"/>
      <c r="I15" s="79"/>
      <c r="J15" s="79"/>
      <c r="K15" s="79"/>
      <c r="L15" s="79" t="s">
        <v>45</v>
      </c>
      <c r="M15" s="80"/>
      <c r="N15" s="81"/>
      <c r="O15" s="82"/>
      <c r="P15" s="83"/>
      <c r="Q15" s="84"/>
      <c r="R15" s="36"/>
    </row>
    <row r="16" spans="1:18" x14ac:dyDescent="0.25">
      <c r="A16" s="437">
        <v>10</v>
      </c>
      <c r="B16" s="325" t="s">
        <v>612</v>
      </c>
      <c r="C16" s="61" t="s">
        <v>40</v>
      </c>
      <c r="D16" s="85">
        <v>327.5</v>
      </c>
      <c r="E16" s="86">
        <v>20</v>
      </c>
      <c r="F16" s="87"/>
      <c r="G16" s="87"/>
      <c r="H16" s="87"/>
      <c r="I16" s="87"/>
      <c r="J16" s="87"/>
      <c r="K16" s="87"/>
      <c r="L16" s="88">
        <f>IF(L18&gt;0,L17/L18,0)</f>
        <v>2</v>
      </c>
      <c r="M16" s="65">
        <f>IF(AND(E16&gt;0,E16&lt;&gt;"0"),L16/E16,0)</f>
        <v>0.1</v>
      </c>
      <c r="N16" s="66">
        <f>IF(N$1&gt;0,(N$1-M16)/N$1,0)</f>
        <v>0.8</v>
      </c>
      <c r="O16" s="89" t="s">
        <v>801</v>
      </c>
      <c r="P16" s="446" t="s">
        <v>42</v>
      </c>
      <c r="Q16" s="84"/>
      <c r="R16" s="36" t="s">
        <v>43</v>
      </c>
    </row>
    <row r="17" spans="1:18" x14ac:dyDescent="0.25">
      <c r="A17" s="437"/>
      <c r="B17" s="326" t="s">
        <v>802</v>
      </c>
      <c r="C17" s="90" t="s">
        <v>43</v>
      </c>
      <c r="D17" s="47" t="s">
        <v>431</v>
      </c>
      <c r="E17" s="91" t="s">
        <v>431</v>
      </c>
      <c r="F17" s="47" t="s">
        <v>431</v>
      </c>
      <c r="G17" s="47" t="s">
        <v>431</v>
      </c>
      <c r="H17" s="47" t="s">
        <v>431</v>
      </c>
      <c r="I17" s="47" t="s">
        <v>431</v>
      </c>
      <c r="J17" s="47" t="s">
        <v>431</v>
      </c>
      <c r="K17" s="47" t="s">
        <v>431</v>
      </c>
      <c r="L17" s="49">
        <v>20</v>
      </c>
      <c r="M17" s="50" t="s">
        <v>45</v>
      </c>
      <c r="N17" s="92" t="s">
        <v>45</v>
      </c>
      <c r="O17" s="42" t="s">
        <v>46</v>
      </c>
      <c r="P17" s="446"/>
      <c r="Q17" s="84" t="s">
        <v>47</v>
      </c>
      <c r="R17" s="36"/>
    </row>
    <row r="18" spans="1:18" x14ac:dyDescent="0.25">
      <c r="A18" s="437"/>
      <c r="B18" s="327" t="s">
        <v>803</v>
      </c>
      <c r="C18" s="90" t="s">
        <v>804</v>
      </c>
      <c r="D18" s="47" t="s">
        <v>431</v>
      </c>
      <c r="E18" s="91" t="s">
        <v>431</v>
      </c>
      <c r="F18" s="47" t="s">
        <v>431</v>
      </c>
      <c r="G18" s="47" t="s">
        <v>431</v>
      </c>
      <c r="H18" s="47" t="s">
        <v>431</v>
      </c>
      <c r="I18" s="47" t="s">
        <v>431</v>
      </c>
      <c r="J18" s="47" t="s">
        <v>431</v>
      </c>
      <c r="K18" s="47" t="s">
        <v>431</v>
      </c>
      <c r="L18" s="49">
        <v>10</v>
      </c>
      <c r="M18" s="50" t="s">
        <v>45</v>
      </c>
      <c r="N18" s="92" t="s">
        <v>45</v>
      </c>
      <c r="O18" s="42" t="s">
        <v>50</v>
      </c>
      <c r="P18" s="446"/>
      <c r="Q18" s="84" t="s">
        <v>47</v>
      </c>
      <c r="R18" s="36"/>
    </row>
    <row r="19" spans="1:18" x14ac:dyDescent="0.25">
      <c r="A19" s="437">
        <v>11</v>
      </c>
      <c r="B19" s="325" t="s">
        <v>613</v>
      </c>
      <c r="C19" s="61" t="s">
        <v>40</v>
      </c>
      <c r="D19" s="85">
        <v>327.5</v>
      </c>
      <c r="E19" s="86">
        <v>20</v>
      </c>
      <c r="F19" s="87"/>
      <c r="G19" s="87"/>
      <c r="H19" s="87"/>
      <c r="I19" s="87"/>
      <c r="J19" s="87"/>
      <c r="K19" s="87"/>
      <c r="L19" s="88">
        <f>IF(L21&gt;0,L20/L21,0)</f>
        <v>2</v>
      </c>
      <c r="M19" s="65">
        <f>IF(AND(E19&gt;0,E19&lt;&gt;"0"),L19/E19,0)</f>
        <v>0.1</v>
      </c>
      <c r="N19" s="66">
        <f>IF(N$1&gt;0,(N$1-M19)/N$1,0)</f>
        <v>0.8</v>
      </c>
      <c r="O19" s="89" t="s">
        <v>801</v>
      </c>
      <c r="P19" s="446" t="s">
        <v>42</v>
      </c>
      <c r="Q19" s="84"/>
      <c r="R19" s="36" t="s">
        <v>43</v>
      </c>
    </row>
    <row r="20" spans="1:18" x14ac:dyDescent="0.25">
      <c r="A20" s="437"/>
      <c r="B20" s="327" t="s">
        <v>805</v>
      </c>
      <c r="C20" s="90" t="s">
        <v>43</v>
      </c>
      <c r="D20" s="47" t="s">
        <v>431</v>
      </c>
      <c r="E20" s="91" t="s">
        <v>431</v>
      </c>
      <c r="F20" s="47" t="s">
        <v>431</v>
      </c>
      <c r="G20" s="47" t="s">
        <v>431</v>
      </c>
      <c r="H20" s="47" t="s">
        <v>431</v>
      </c>
      <c r="I20" s="47" t="s">
        <v>431</v>
      </c>
      <c r="J20" s="47" t="s">
        <v>431</v>
      </c>
      <c r="K20" s="47" t="s">
        <v>431</v>
      </c>
      <c r="L20" s="49">
        <v>20</v>
      </c>
      <c r="M20" s="50" t="s">
        <v>45</v>
      </c>
      <c r="N20" s="92" t="s">
        <v>45</v>
      </c>
      <c r="O20" s="42" t="s">
        <v>54</v>
      </c>
      <c r="P20" s="446"/>
      <c r="Q20" s="84" t="s">
        <v>47</v>
      </c>
      <c r="R20" s="36"/>
    </row>
    <row r="21" spans="1:18" x14ac:dyDescent="0.25">
      <c r="A21" s="437"/>
      <c r="B21" s="327" t="s">
        <v>806</v>
      </c>
      <c r="C21" s="90" t="s">
        <v>804</v>
      </c>
      <c r="D21" s="47" t="s">
        <v>431</v>
      </c>
      <c r="E21" s="91" t="s">
        <v>431</v>
      </c>
      <c r="F21" s="47" t="s">
        <v>431</v>
      </c>
      <c r="G21" s="47" t="s">
        <v>431</v>
      </c>
      <c r="H21" s="47" t="s">
        <v>431</v>
      </c>
      <c r="I21" s="47" t="s">
        <v>431</v>
      </c>
      <c r="J21" s="47" t="s">
        <v>431</v>
      </c>
      <c r="K21" s="47" t="s">
        <v>431</v>
      </c>
      <c r="L21" s="49">
        <v>10</v>
      </c>
      <c r="M21" s="50" t="s">
        <v>45</v>
      </c>
      <c r="N21" s="92" t="s">
        <v>45</v>
      </c>
      <c r="O21" s="42" t="s">
        <v>56</v>
      </c>
      <c r="P21" s="446"/>
      <c r="Q21" s="84" t="s">
        <v>47</v>
      </c>
      <c r="R21" s="36"/>
    </row>
    <row r="22" spans="1:18" x14ac:dyDescent="0.25">
      <c r="A22" s="437"/>
      <c r="B22" s="328" t="s">
        <v>614</v>
      </c>
      <c r="C22" s="61" t="s">
        <v>45</v>
      </c>
      <c r="D22" s="62"/>
      <c r="E22" s="93" t="s">
        <v>45</v>
      </c>
      <c r="F22" s="94"/>
      <c r="G22" s="94"/>
      <c r="H22" s="94"/>
      <c r="I22" s="94"/>
      <c r="J22" s="94"/>
      <c r="K22" s="94"/>
      <c r="L22" s="94" t="s">
        <v>45</v>
      </c>
      <c r="M22" s="65"/>
      <c r="N22" s="95"/>
      <c r="O22" s="446"/>
      <c r="P22" s="446"/>
      <c r="Q22" s="84"/>
      <c r="R22" s="36"/>
    </row>
    <row r="23" spans="1:18" x14ac:dyDescent="0.25">
      <c r="A23" s="437">
        <v>12</v>
      </c>
      <c r="B23" s="325" t="s">
        <v>615</v>
      </c>
      <c r="C23" s="61" t="s">
        <v>40</v>
      </c>
      <c r="D23" s="85">
        <v>327.5</v>
      </c>
      <c r="E23" s="86"/>
      <c r="F23" s="87"/>
      <c r="G23" s="87"/>
      <c r="H23" s="87"/>
      <c r="I23" s="87"/>
      <c r="J23" s="87"/>
      <c r="K23" s="87"/>
      <c r="L23" s="88">
        <f>IF(L25&gt;0,L24/L25,0)</f>
        <v>0</v>
      </c>
      <c r="M23" s="65">
        <f>IF(AND(E23&gt;0,E23&lt;&gt;"0"),L23/E23,0)</f>
        <v>0</v>
      </c>
      <c r="N23" s="66">
        <f>IF(N$1&gt;0,(N$1-M23)/N$1,0)</f>
        <v>1</v>
      </c>
      <c r="O23" s="89" t="s">
        <v>801</v>
      </c>
      <c r="P23" s="446" t="s">
        <v>42</v>
      </c>
      <c r="Q23" s="84"/>
      <c r="R23" s="36" t="s">
        <v>43</v>
      </c>
    </row>
    <row r="24" spans="1:18" x14ac:dyDescent="0.25">
      <c r="A24" s="437"/>
      <c r="B24" s="327" t="s">
        <v>802</v>
      </c>
      <c r="C24" s="90" t="s">
        <v>43</v>
      </c>
      <c r="D24" s="47" t="s">
        <v>431</v>
      </c>
      <c r="E24" s="91" t="s">
        <v>431</v>
      </c>
      <c r="F24" s="47" t="s">
        <v>431</v>
      </c>
      <c r="G24" s="47" t="s">
        <v>431</v>
      </c>
      <c r="H24" s="47" t="s">
        <v>431</v>
      </c>
      <c r="I24" s="47" t="s">
        <v>431</v>
      </c>
      <c r="J24" s="47" t="s">
        <v>431</v>
      </c>
      <c r="K24" s="47" t="s">
        <v>431</v>
      </c>
      <c r="L24" s="49">
        <v>200</v>
      </c>
      <c r="M24" s="50" t="s">
        <v>45</v>
      </c>
      <c r="N24" s="92" t="s">
        <v>45</v>
      </c>
      <c r="O24" s="42" t="s">
        <v>62</v>
      </c>
      <c r="P24" s="446"/>
      <c r="Q24" s="84" t="s">
        <v>47</v>
      </c>
      <c r="R24" s="36"/>
    </row>
    <row r="25" spans="1:18" x14ac:dyDescent="0.25">
      <c r="A25" s="437"/>
      <c r="B25" s="327" t="s">
        <v>803</v>
      </c>
      <c r="C25" s="90" t="s">
        <v>804</v>
      </c>
      <c r="D25" s="47" t="s">
        <v>431</v>
      </c>
      <c r="E25" s="91" t="s">
        <v>431</v>
      </c>
      <c r="F25" s="47" t="s">
        <v>431</v>
      </c>
      <c r="G25" s="47" t="s">
        <v>431</v>
      </c>
      <c r="H25" s="47" t="s">
        <v>431</v>
      </c>
      <c r="I25" s="47" t="s">
        <v>431</v>
      </c>
      <c r="J25" s="47" t="s">
        <v>431</v>
      </c>
      <c r="K25" s="47" t="s">
        <v>431</v>
      </c>
      <c r="L25" s="49"/>
      <c r="M25" s="50" t="s">
        <v>45</v>
      </c>
      <c r="N25" s="92" t="s">
        <v>45</v>
      </c>
      <c r="O25" s="42" t="s">
        <v>63</v>
      </c>
      <c r="P25" s="446"/>
      <c r="Q25" s="84" t="s">
        <v>47</v>
      </c>
      <c r="R25" s="36"/>
    </row>
    <row r="26" spans="1:18" x14ac:dyDescent="0.25">
      <c r="A26" s="437">
        <v>13</v>
      </c>
      <c r="B26" s="325" t="s">
        <v>807</v>
      </c>
      <c r="C26" s="61" t="s">
        <v>40</v>
      </c>
      <c r="D26" s="85">
        <v>327.5</v>
      </c>
      <c r="E26" s="86"/>
      <c r="F26" s="87"/>
      <c r="G26" s="87"/>
      <c r="H26" s="87"/>
      <c r="I26" s="87"/>
      <c r="J26" s="87"/>
      <c r="K26" s="87"/>
      <c r="L26" s="88">
        <f>IF(L28&gt;0,L27/L28,0)</f>
        <v>0</v>
      </c>
      <c r="M26" s="65">
        <f>IF(AND(E26&gt;0,E26&lt;&gt;"0"),L26/E26,0)</f>
        <v>0</v>
      </c>
      <c r="N26" s="66">
        <f>IF(N$1&gt;0,(N$1-M26)/N$1,0)</f>
        <v>1</v>
      </c>
      <c r="O26" s="89" t="s">
        <v>801</v>
      </c>
      <c r="P26" s="446" t="s">
        <v>42</v>
      </c>
      <c r="Q26" s="84"/>
      <c r="R26" s="36" t="s">
        <v>43</v>
      </c>
    </row>
    <row r="27" spans="1:18" x14ac:dyDescent="0.25">
      <c r="A27" s="437"/>
      <c r="B27" s="327" t="s">
        <v>802</v>
      </c>
      <c r="C27" s="90" t="s">
        <v>43</v>
      </c>
      <c r="D27" s="47" t="s">
        <v>431</v>
      </c>
      <c r="E27" s="91" t="s">
        <v>431</v>
      </c>
      <c r="F27" s="47" t="s">
        <v>431</v>
      </c>
      <c r="G27" s="47" t="s">
        <v>431</v>
      </c>
      <c r="H27" s="47" t="s">
        <v>431</v>
      </c>
      <c r="I27" s="47" t="s">
        <v>431</v>
      </c>
      <c r="J27" s="47" t="s">
        <v>431</v>
      </c>
      <c r="K27" s="47" t="s">
        <v>431</v>
      </c>
      <c r="L27" s="49">
        <v>20</v>
      </c>
      <c r="M27" s="50" t="s">
        <v>45</v>
      </c>
      <c r="N27" s="92" t="s">
        <v>45</v>
      </c>
      <c r="O27" s="42" t="s">
        <v>67</v>
      </c>
      <c r="P27" s="446"/>
      <c r="Q27" s="84" t="s">
        <v>47</v>
      </c>
      <c r="R27" s="36"/>
    </row>
    <row r="28" spans="1:18" x14ac:dyDescent="0.25">
      <c r="A28" s="437"/>
      <c r="B28" s="327" t="s">
        <v>803</v>
      </c>
      <c r="C28" s="90" t="s">
        <v>804</v>
      </c>
      <c r="D28" s="47" t="s">
        <v>431</v>
      </c>
      <c r="E28" s="91" t="s">
        <v>431</v>
      </c>
      <c r="F28" s="47" t="s">
        <v>431</v>
      </c>
      <c r="G28" s="47" t="s">
        <v>431</v>
      </c>
      <c r="H28" s="47" t="s">
        <v>431</v>
      </c>
      <c r="I28" s="47" t="s">
        <v>431</v>
      </c>
      <c r="J28" s="47" t="s">
        <v>431</v>
      </c>
      <c r="K28" s="47" t="s">
        <v>431</v>
      </c>
      <c r="L28" s="49"/>
      <c r="M28" s="50" t="s">
        <v>45</v>
      </c>
      <c r="N28" s="92" t="s">
        <v>45</v>
      </c>
      <c r="O28" s="42" t="s">
        <v>68</v>
      </c>
      <c r="P28" s="446"/>
      <c r="Q28" s="84" t="s">
        <v>47</v>
      </c>
      <c r="R28" s="36"/>
    </row>
    <row r="29" spans="1:18" ht="16.899999999999999" customHeight="1" x14ac:dyDescent="0.25">
      <c r="A29" s="437">
        <v>14</v>
      </c>
      <c r="B29" s="321" t="s">
        <v>746</v>
      </c>
      <c r="C29" s="46" t="s">
        <v>40</v>
      </c>
      <c r="D29" s="96">
        <v>10.3</v>
      </c>
      <c r="E29" s="86">
        <v>10</v>
      </c>
      <c r="F29" s="87"/>
      <c r="G29" s="87"/>
      <c r="H29" s="87"/>
      <c r="I29" s="87"/>
      <c r="J29" s="87"/>
      <c r="K29" s="87"/>
      <c r="L29" s="97">
        <f>IF(L31+L32+L33&gt;0,(L17-L30)/((L31+L32+L33)/2),0)</f>
        <v>7.2</v>
      </c>
      <c r="M29" s="50">
        <f>IF(AND(E29&gt;0,E29&lt;&gt;"0"),L29/E29,0)</f>
        <v>0.72</v>
      </c>
      <c r="N29" s="51">
        <f>IF(N$1&gt;0,(N$1-M29)/N$1,0)</f>
        <v>-0.43999999999999989</v>
      </c>
      <c r="O29" s="98" t="s">
        <v>808</v>
      </c>
      <c r="P29" s="446" t="s">
        <v>42</v>
      </c>
      <c r="Q29" s="84"/>
      <c r="R29" s="36" t="s">
        <v>43</v>
      </c>
    </row>
    <row r="30" spans="1:18" ht="21" customHeight="1" x14ac:dyDescent="0.25">
      <c r="A30" s="437"/>
      <c r="B30" s="331" t="s">
        <v>809</v>
      </c>
      <c r="C30" s="99" t="s">
        <v>43</v>
      </c>
      <c r="D30" s="96"/>
      <c r="E30" s="91" t="s">
        <v>431</v>
      </c>
      <c r="F30" s="87"/>
      <c r="G30" s="87"/>
      <c r="H30" s="87"/>
      <c r="I30" s="87"/>
      <c r="J30" s="87"/>
      <c r="K30" s="87"/>
      <c r="L30" s="49">
        <v>2</v>
      </c>
      <c r="M30" s="50"/>
      <c r="N30" s="51"/>
      <c r="O30" s="42" t="s">
        <v>810</v>
      </c>
      <c r="P30" s="446"/>
      <c r="Q30" s="84"/>
      <c r="R30" s="36"/>
    </row>
    <row r="31" spans="1:18" ht="19.899999999999999" customHeight="1" x14ac:dyDescent="0.25">
      <c r="A31" s="437"/>
      <c r="B31" s="332" t="s">
        <v>811</v>
      </c>
      <c r="C31" s="90" t="s">
        <v>75</v>
      </c>
      <c r="D31" s="47" t="s">
        <v>431</v>
      </c>
      <c r="E31" s="91" t="s">
        <v>431</v>
      </c>
      <c r="F31" s="47" t="s">
        <v>431</v>
      </c>
      <c r="G31" s="47" t="s">
        <v>431</v>
      </c>
      <c r="H31" s="47" t="s">
        <v>431</v>
      </c>
      <c r="I31" s="47" t="s">
        <v>431</v>
      </c>
      <c r="J31" s="47" t="s">
        <v>431</v>
      </c>
      <c r="K31" s="47" t="s">
        <v>431</v>
      </c>
      <c r="L31" s="49">
        <v>5</v>
      </c>
      <c r="M31" s="50" t="s">
        <v>45</v>
      </c>
      <c r="N31" s="92" t="s">
        <v>45</v>
      </c>
      <c r="O31" s="42" t="s">
        <v>76</v>
      </c>
      <c r="P31" s="446"/>
      <c r="Q31" s="84" t="s">
        <v>47</v>
      </c>
      <c r="R31" s="36"/>
    </row>
    <row r="32" spans="1:18" x14ac:dyDescent="0.25">
      <c r="A32" s="437"/>
      <c r="B32" s="333" t="s">
        <v>812</v>
      </c>
      <c r="C32" s="90" t="s">
        <v>75</v>
      </c>
      <c r="D32" s="47" t="s">
        <v>431</v>
      </c>
      <c r="E32" s="91" t="s">
        <v>431</v>
      </c>
      <c r="F32" s="47" t="s">
        <v>431</v>
      </c>
      <c r="G32" s="47" t="s">
        <v>431</v>
      </c>
      <c r="H32" s="47" t="s">
        <v>431</v>
      </c>
      <c r="I32" s="47" t="s">
        <v>431</v>
      </c>
      <c r="J32" s="47" t="s">
        <v>431</v>
      </c>
      <c r="K32" s="47" t="s">
        <v>431</v>
      </c>
      <c r="L32" s="49">
        <v>0</v>
      </c>
      <c r="M32" s="50" t="s">
        <v>45</v>
      </c>
      <c r="N32" s="92" t="s">
        <v>45</v>
      </c>
      <c r="O32" s="42" t="s">
        <v>78</v>
      </c>
      <c r="P32" s="446"/>
      <c r="Q32" s="84" t="s">
        <v>47</v>
      </c>
      <c r="R32" s="36"/>
    </row>
    <row r="33" spans="1:27" ht="10.9" customHeight="1" x14ac:dyDescent="0.25">
      <c r="A33" s="437"/>
      <c r="B33" s="104" t="s">
        <v>813</v>
      </c>
      <c r="C33" s="90" t="s">
        <v>75</v>
      </c>
      <c r="D33" s="47" t="s">
        <v>431</v>
      </c>
      <c r="E33" s="91" t="s">
        <v>431</v>
      </c>
      <c r="F33" s="47" t="s">
        <v>431</v>
      </c>
      <c r="G33" s="47" t="s">
        <v>431</v>
      </c>
      <c r="H33" s="47" t="s">
        <v>431</v>
      </c>
      <c r="I33" s="47" t="s">
        <v>431</v>
      </c>
      <c r="J33" s="47" t="s">
        <v>431</v>
      </c>
      <c r="K33" s="47" t="s">
        <v>431</v>
      </c>
      <c r="L33" s="49"/>
      <c r="M33" s="50" t="s">
        <v>45</v>
      </c>
      <c r="N33" s="92" t="s">
        <v>45</v>
      </c>
      <c r="O33" s="42" t="s">
        <v>80</v>
      </c>
      <c r="P33" s="60"/>
      <c r="Q33" s="84" t="s">
        <v>47</v>
      </c>
      <c r="R33" s="36"/>
    </row>
    <row r="34" spans="1:27" ht="11.45" customHeight="1" x14ac:dyDescent="0.25">
      <c r="A34" s="437">
        <v>15</v>
      </c>
      <c r="B34" s="69" t="s">
        <v>814</v>
      </c>
      <c r="C34" s="52" t="s">
        <v>49</v>
      </c>
      <c r="D34" s="47" t="s">
        <v>619</v>
      </c>
      <c r="E34" s="48"/>
      <c r="F34" s="49"/>
      <c r="G34" s="49"/>
      <c r="H34" s="49"/>
      <c r="I34" s="49"/>
      <c r="J34" s="49"/>
      <c r="K34" s="49"/>
      <c r="L34" s="49"/>
      <c r="M34" s="403" t="str">
        <f>IF(E34=0,"-",L34/E34)</f>
        <v>-</v>
      </c>
      <c r="N34" s="51" t="str">
        <f>IF(N$1&gt;0,(N$1-M34)/N$1,0)</f>
        <v>0</v>
      </c>
      <c r="O34" s="42"/>
      <c r="P34" s="60" t="s">
        <v>15</v>
      </c>
      <c r="Q34" s="35">
        <v>1</v>
      </c>
      <c r="R34" s="36" t="s">
        <v>83</v>
      </c>
    </row>
    <row r="35" spans="1:27" s="312" customFormat="1" ht="14.25" customHeight="1" x14ac:dyDescent="0.25">
      <c r="A35" s="438">
        <v>16</v>
      </c>
      <c r="B35" s="398" t="s">
        <v>620</v>
      </c>
      <c r="C35" s="303" t="s">
        <v>86</v>
      </c>
      <c r="D35" s="304" t="s">
        <v>619</v>
      </c>
      <c r="E35" s="305"/>
      <c r="F35" s="306"/>
      <c r="G35" s="306"/>
      <c r="H35" s="306"/>
      <c r="I35" s="306"/>
      <c r="J35" s="306"/>
      <c r="K35" s="306"/>
      <c r="L35" s="307"/>
      <c r="M35" s="308" t="str">
        <f>IF(E35=0,"-",L35/E35)</f>
        <v>-</v>
      </c>
      <c r="N35" s="405" t="str">
        <f>IF(N$1&gt;0,(N$1-M35)/N$1,0)</f>
        <v>0</v>
      </c>
      <c r="O35" s="309"/>
      <c r="P35" s="309" t="s">
        <v>15</v>
      </c>
      <c r="Q35" s="310">
        <v>1</v>
      </c>
      <c r="R35" s="311" t="s">
        <v>83</v>
      </c>
    </row>
    <row r="36" spans="1:27" ht="17.45" customHeight="1" x14ac:dyDescent="0.25">
      <c r="A36" s="439">
        <v>17</v>
      </c>
      <c r="B36" s="334" t="s">
        <v>621</v>
      </c>
      <c r="C36" s="61" t="s">
        <v>75</v>
      </c>
      <c r="D36" s="119">
        <v>15</v>
      </c>
      <c r="E36" s="120"/>
      <c r="F36" s="121"/>
      <c r="G36" s="121"/>
      <c r="H36" s="121"/>
      <c r="I36" s="121"/>
      <c r="J36" s="121"/>
      <c r="K36" s="121"/>
      <c r="L36" s="122"/>
      <c r="M36" s="65">
        <f>IF(AND(E36&gt;0,E36&lt;&gt;"0"),L36/E36,0)</f>
        <v>0</v>
      </c>
      <c r="N36" s="66">
        <f>IF(N$1&gt;0,(N$1-M36)/N$1,0)</f>
        <v>1</v>
      </c>
      <c r="O36" s="446" t="s">
        <v>89</v>
      </c>
      <c r="P36" s="68" t="s">
        <v>90</v>
      </c>
      <c r="Q36" s="84"/>
      <c r="R36" s="36" t="s">
        <v>91</v>
      </c>
    </row>
    <row r="37" spans="1:27" x14ac:dyDescent="0.25">
      <c r="A37" s="437">
        <v>18</v>
      </c>
      <c r="B37" s="335" t="s">
        <v>622</v>
      </c>
      <c r="C37" s="46" t="s">
        <v>75</v>
      </c>
      <c r="D37" s="47">
        <v>12</v>
      </c>
      <c r="E37" s="123"/>
      <c r="F37" s="124"/>
      <c r="G37" s="124"/>
      <c r="H37" s="124"/>
      <c r="I37" s="124"/>
      <c r="J37" s="124"/>
      <c r="K37" s="124"/>
      <c r="L37" s="49"/>
      <c r="M37" s="50">
        <f>IF(AND(E37&gt;0,E37&lt;&gt;"0"),L37/E37,0)</f>
        <v>0</v>
      </c>
      <c r="N37" s="51">
        <f>IF(N$1&gt;0,(N$1-M37)/N$1,0)</f>
        <v>1</v>
      </c>
      <c r="O37" s="42" t="s">
        <v>94</v>
      </c>
      <c r="P37" s="42" t="s">
        <v>90</v>
      </c>
      <c r="Q37" s="35"/>
      <c r="R37" s="36" t="s">
        <v>95</v>
      </c>
    </row>
    <row r="38" spans="1:27" ht="19.149999999999999" customHeight="1" x14ac:dyDescent="0.25">
      <c r="A38" s="437">
        <v>19</v>
      </c>
      <c r="B38" s="335" t="s">
        <v>623</v>
      </c>
      <c r="C38" s="46" t="s">
        <v>98</v>
      </c>
      <c r="D38" s="47">
        <v>18.75</v>
      </c>
      <c r="E38" s="106"/>
      <c r="F38" s="107"/>
      <c r="G38" s="107"/>
      <c r="H38" s="107"/>
      <c r="I38" s="107"/>
      <c r="J38" s="107"/>
      <c r="K38" s="107"/>
      <c r="L38" s="88">
        <f>IF(L36&gt;0,L39/L36*100,0)</f>
        <v>0</v>
      </c>
      <c r="M38" s="50">
        <f>IF(AND(E38&gt;0,E38&lt;&gt;"0"),L38/E38,0)</f>
        <v>0</v>
      </c>
      <c r="N38" s="51">
        <f>IF(N$1&gt;0,(N$1-M38)/N$1,0)</f>
        <v>1</v>
      </c>
      <c r="O38" s="125" t="s">
        <v>99</v>
      </c>
      <c r="P38" s="42" t="s">
        <v>90</v>
      </c>
      <c r="Q38" s="35"/>
      <c r="R38" s="36" t="s">
        <v>98</v>
      </c>
    </row>
    <row r="39" spans="1:27" x14ac:dyDescent="0.25">
      <c r="A39" s="437"/>
      <c r="B39" s="336" t="s">
        <v>100</v>
      </c>
      <c r="C39" s="90" t="s">
        <v>75</v>
      </c>
      <c r="D39" s="47" t="s">
        <v>431</v>
      </c>
      <c r="E39" s="91" t="s">
        <v>431</v>
      </c>
      <c r="F39" s="47" t="s">
        <v>431</v>
      </c>
      <c r="G39" s="47" t="s">
        <v>431</v>
      </c>
      <c r="H39" s="47" t="s">
        <v>431</v>
      </c>
      <c r="I39" s="47" t="s">
        <v>431</v>
      </c>
      <c r="J39" s="47" t="s">
        <v>431</v>
      </c>
      <c r="K39" s="47" t="s">
        <v>431</v>
      </c>
      <c r="L39" s="49"/>
      <c r="M39" s="50" t="s">
        <v>45</v>
      </c>
      <c r="N39" s="92" t="s">
        <v>45</v>
      </c>
      <c r="O39" s="42" t="s">
        <v>101</v>
      </c>
      <c r="P39" s="42"/>
      <c r="Q39" s="35" t="s">
        <v>47</v>
      </c>
      <c r="R39" s="36"/>
    </row>
    <row r="40" spans="1:27" ht="19.149999999999999" customHeight="1" x14ac:dyDescent="0.25">
      <c r="A40" s="437">
        <v>20</v>
      </c>
      <c r="B40" s="335" t="s">
        <v>624</v>
      </c>
      <c r="C40" s="46" t="s">
        <v>75</v>
      </c>
      <c r="D40" s="47">
        <v>88</v>
      </c>
      <c r="E40" s="123"/>
      <c r="F40" s="124"/>
      <c r="G40" s="124"/>
      <c r="H40" s="124"/>
      <c r="I40" s="124"/>
      <c r="J40" s="124"/>
      <c r="K40" s="124"/>
      <c r="L40" s="49"/>
      <c r="M40" s="50">
        <f>IF(AND(E40&gt;0,E40&lt;&gt;"0"),L40/E40,0)</f>
        <v>0</v>
      </c>
      <c r="N40" s="51">
        <f>IF(N$1&gt;0,(N$1-M40)/N$1,0)</f>
        <v>1</v>
      </c>
      <c r="O40" s="42" t="s">
        <v>104</v>
      </c>
      <c r="P40" s="42" t="s">
        <v>90</v>
      </c>
      <c r="Q40" s="35"/>
      <c r="R40" s="36" t="s">
        <v>91</v>
      </c>
    </row>
    <row r="41" spans="1:27" ht="21.75" customHeight="1" x14ac:dyDescent="0.25">
      <c r="A41" s="437">
        <v>21</v>
      </c>
      <c r="B41" s="335" t="s">
        <v>625</v>
      </c>
      <c r="C41" s="46" t="s">
        <v>98</v>
      </c>
      <c r="D41" s="47">
        <v>86.36</v>
      </c>
      <c r="E41" s="106"/>
      <c r="F41" s="107"/>
      <c r="G41" s="107"/>
      <c r="H41" s="107"/>
      <c r="I41" s="107"/>
      <c r="J41" s="107"/>
      <c r="K41" s="107"/>
      <c r="L41" s="88">
        <f>IF(L40&gt;0,L42/L40*100,0)</f>
        <v>0</v>
      </c>
      <c r="M41" s="50">
        <f>IF(AND(E41&gt;0,E41&lt;&gt;"0"),L41/E41,0)</f>
        <v>0</v>
      </c>
      <c r="N41" s="51">
        <f>IF(N$1&gt;0,(N$1-M41)/N$1,0)</f>
        <v>1</v>
      </c>
      <c r="O41" s="125" t="s">
        <v>107</v>
      </c>
      <c r="P41" s="42" t="s">
        <v>90</v>
      </c>
      <c r="Q41" s="35"/>
      <c r="R41" s="36" t="s">
        <v>98</v>
      </c>
    </row>
    <row r="42" spans="1:27" ht="19.149999999999999" customHeight="1" x14ac:dyDescent="0.25">
      <c r="A42" s="437"/>
      <c r="B42" s="336" t="s">
        <v>108</v>
      </c>
      <c r="C42" s="90" t="s">
        <v>75</v>
      </c>
      <c r="D42" s="47" t="s">
        <v>431</v>
      </c>
      <c r="E42" s="91" t="s">
        <v>431</v>
      </c>
      <c r="F42" s="47" t="s">
        <v>431</v>
      </c>
      <c r="G42" s="47" t="s">
        <v>431</v>
      </c>
      <c r="H42" s="47" t="s">
        <v>431</v>
      </c>
      <c r="I42" s="47" t="s">
        <v>431</v>
      </c>
      <c r="J42" s="47" t="s">
        <v>431</v>
      </c>
      <c r="K42" s="47" t="s">
        <v>431</v>
      </c>
      <c r="L42" s="49"/>
      <c r="M42" s="50" t="s">
        <v>45</v>
      </c>
      <c r="N42" s="92" t="s">
        <v>45</v>
      </c>
      <c r="O42" s="42" t="s">
        <v>109</v>
      </c>
      <c r="P42" s="42"/>
      <c r="Q42" s="35" t="s">
        <v>47</v>
      </c>
      <c r="R42" s="36"/>
    </row>
    <row r="43" spans="1:27" ht="20.45" customHeight="1" x14ac:dyDescent="0.25">
      <c r="A43" s="437">
        <v>22</v>
      </c>
      <c r="B43" s="337" t="str">
        <f>"19. Количество медицинских специалистов, обучавшихся в рамках целевой подготовки, трудоустроившихся в " &amp;$B$3 &amp;" :"</f>
        <v>19. Количество медицинских специалистов, обучавшихся в рамках целевой подготовки, трудоустроившихся в Наименование МО :</v>
      </c>
      <c r="C43" s="46" t="s">
        <v>75</v>
      </c>
      <c r="D43" s="47">
        <v>3</v>
      </c>
      <c r="E43" s="126">
        <f t="shared" ref="E43:L43" si="2">E44+E45</f>
        <v>0</v>
      </c>
      <c r="F43" s="127">
        <f t="shared" si="2"/>
        <v>0</v>
      </c>
      <c r="G43" s="127">
        <f t="shared" si="2"/>
        <v>0</v>
      </c>
      <c r="H43" s="127">
        <f t="shared" si="2"/>
        <v>0</v>
      </c>
      <c r="I43" s="127">
        <f t="shared" si="2"/>
        <v>0</v>
      </c>
      <c r="J43" s="127">
        <f t="shared" si="2"/>
        <v>0</v>
      </c>
      <c r="K43" s="127">
        <f t="shared" si="2"/>
        <v>0</v>
      </c>
      <c r="L43" s="127">
        <f t="shared" si="2"/>
        <v>0</v>
      </c>
      <c r="M43" s="50">
        <f t="shared" ref="M43:M53" si="3">IF(AND(E43&gt;0,E43&lt;&gt;"0"),L43/E43,0)</f>
        <v>0</v>
      </c>
      <c r="N43" s="51">
        <f t="shared" ref="N43:N53" si="4">IF(N$1&gt;0,(N$1-M43)/N$1,0)</f>
        <v>1</v>
      </c>
      <c r="O43" s="125" t="s">
        <v>111</v>
      </c>
      <c r="P43" s="42" t="s">
        <v>90</v>
      </c>
      <c r="Q43" s="35"/>
      <c r="R43" s="36"/>
    </row>
    <row r="44" spans="1:27" x14ac:dyDescent="0.25">
      <c r="A44" s="437" t="s">
        <v>815</v>
      </c>
      <c r="B44" s="338" t="s">
        <v>626</v>
      </c>
      <c r="C44" s="46" t="s">
        <v>75</v>
      </c>
      <c r="D44" s="47">
        <v>2</v>
      </c>
      <c r="E44" s="123"/>
      <c r="F44" s="128"/>
      <c r="G44" s="128"/>
      <c r="H44" s="128"/>
      <c r="I44" s="128"/>
      <c r="J44" s="128"/>
      <c r="K44" s="128"/>
      <c r="L44" s="49"/>
      <c r="M44" s="50">
        <f t="shared" si="3"/>
        <v>0</v>
      </c>
      <c r="N44" s="51">
        <f t="shared" si="4"/>
        <v>1</v>
      </c>
      <c r="O44" s="42"/>
      <c r="P44" s="42" t="s">
        <v>90</v>
      </c>
      <c r="Q44" s="35"/>
      <c r="R44" s="36" t="s">
        <v>75</v>
      </c>
    </row>
    <row r="45" spans="1:27" x14ac:dyDescent="0.25">
      <c r="A45" s="437" t="s">
        <v>816</v>
      </c>
      <c r="B45" s="338" t="s">
        <v>627</v>
      </c>
      <c r="C45" s="46" t="s">
        <v>75</v>
      </c>
      <c r="D45" s="47">
        <v>1</v>
      </c>
      <c r="E45" s="123"/>
      <c r="F45" s="128"/>
      <c r="G45" s="128"/>
      <c r="H45" s="128"/>
      <c r="I45" s="128"/>
      <c r="J45" s="128"/>
      <c r="K45" s="128"/>
      <c r="L45" s="49"/>
      <c r="M45" s="50">
        <f t="shared" si="3"/>
        <v>0</v>
      </c>
      <c r="N45" s="51">
        <f t="shared" si="4"/>
        <v>1</v>
      </c>
      <c r="O45" s="42"/>
      <c r="P45" s="42" t="s">
        <v>90</v>
      </c>
      <c r="Q45" s="35"/>
      <c r="R45" s="36" t="s">
        <v>75</v>
      </c>
    </row>
    <row r="46" spans="1:27" ht="22.5" customHeight="1" x14ac:dyDescent="0.25">
      <c r="A46" s="437">
        <v>23</v>
      </c>
      <c r="B46" s="320" t="s">
        <v>628</v>
      </c>
      <c r="C46" s="129" t="s">
        <v>75</v>
      </c>
      <c r="D46" s="119">
        <v>52</v>
      </c>
      <c r="E46" s="253">
        <f t="shared" ref="E46:L46" si="5">E47+E50</f>
        <v>17</v>
      </c>
      <c r="F46" s="254">
        <f t="shared" si="5"/>
        <v>0</v>
      </c>
      <c r="G46" s="254">
        <f t="shared" si="5"/>
        <v>0</v>
      </c>
      <c r="H46" s="254">
        <f t="shared" si="5"/>
        <v>0</v>
      </c>
      <c r="I46" s="254">
        <f t="shared" si="5"/>
        <v>0</v>
      </c>
      <c r="J46" s="254">
        <f t="shared" si="5"/>
        <v>0</v>
      </c>
      <c r="K46" s="254">
        <f t="shared" si="5"/>
        <v>0</v>
      </c>
      <c r="L46" s="254">
        <f t="shared" si="5"/>
        <v>10</v>
      </c>
      <c r="M46" s="65">
        <f t="shared" si="3"/>
        <v>0.58823529411764708</v>
      </c>
      <c r="N46" s="66">
        <f t="shared" si="4"/>
        <v>-0.17647058823529421</v>
      </c>
      <c r="O46" s="125" t="s">
        <v>118</v>
      </c>
      <c r="P46" s="59" t="s">
        <v>119</v>
      </c>
      <c r="Q46" s="246">
        <v>1</v>
      </c>
    </row>
    <row r="47" spans="1:27" s="25" customFormat="1" ht="13.5" customHeight="1" x14ac:dyDescent="0.2">
      <c r="A47" s="437" t="s">
        <v>112</v>
      </c>
      <c r="B47" s="420" t="s">
        <v>629</v>
      </c>
      <c r="C47" s="90" t="s">
        <v>75</v>
      </c>
      <c r="D47" s="47">
        <v>52</v>
      </c>
      <c r="E47" s="255">
        <f t="shared" ref="E47:L47" si="6">E48+E49</f>
        <v>6</v>
      </c>
      <c r="F47" s="256">
        <f t="shared" si="6"/>
        <v>0</v>
      </c>
      <c r="G47" s="256">
        <f t="shared" si="6"/>
        <v>0</v>
      </c>
      <c r="H47" s="256">
        <f t="shared" si="6"/>
        <v>0</v>
      </c>
      <c r="I47" s="256">
        <f t="shared" si="6"/>
        <v>0</v>
      </c>
      <c r="J47" s="256">
        <f t="shared" si="6"/>
        <v>0</v>
      </c>
      <c r="K47" s="256">
        <f t="shared" si="6"/>
        <v>0</v>
      </c>
      <c r="L47" s="256">
        <f t="shared" si="6"/>
        <v>3</v>
      </c>
      <c r="M47" s="50">
        <f t="shared" si="3"/>
        <v>0.5</v>
      </c>
      <c r="N47" s="51">
        <f t="shared" si="4"/>
        <v>0</v>
      </c>
      <c r="O47" s="125" t="s">
        <v>122</v>
      </c>
      <c r="P47" s="59" t="s">
        <v>119</v>
      </c>
      <c r="Q47" s="246">
        <v>1</v>
      </c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5" customFormat="1" ht="11.45" customHeight="1" x14ac:dyDescent="0.2">
      <c r="A48" s="437" t="s">
        <v>817</v>
      </c>
      <c r="B48" s="421" t="s">
        <v>630</v>
      </c>
      <c r="C48" s="90" t="s">
        <v>75</v>
      </c>
      <c r="D48" s="47">
        <v>52</v>
      </c>
      <c r="E48" s="123">
        <v>4</v>
      </c>
      <c r="F48" s="124"/>
      <c r="G48" s="124"/>
      <c r="H48" s="124"/>
      <c r="I48" s="124"/>
      <c r="J48" s="124"/>
      <c r="K48" s="124"/>
      <c r="L48" s="49">
        <v>1</v>
      </c>
      <c r="M48" s="50">
        <f t="shared" si="3"/>
        <v>0.25</v>
      </c>
      <c r="N48" s="51">
        <f t="shared" si="4"/>
        <v>0.5</v>
      </c>
      <c r="O48" s="42"/>
      <c r="P48" s="59" t="s">
        <v>119</v>
      </c>
      <c r="Q48" s="246">
        <v>1</v>
      </c>
      <c r="S48" s="11"/>
      <c r="T48" s="11"/>
      <c r="U48" s="11"/>
      <c r="V48" s="11"/>
      <c r="W48" s="11"/>
      <c r="X48" s="11"/>
      <c r="Y48" s="11"/>
      <c r="Z48" s="11"/>
      <c r="AA48" s="11"/>
    </row>
    <row r="49" spans="1:27" s="25" customFormat="1" ht="11.45" customHeight="1" x14ac:dyDescent="0.2">
      <c r="A49" s="437" t="s">
        <v>818</v>
      </c>
      <c r="B49" s="421" t="s">
        <v>631</v>
      </c>
      <c r="C49" s="90" t="s">
        <v>75</v>
      </c>
      <c r="D49" s="47">
        <v>52</v>
      </c>
      <c r="E49" s="123">
        <v>2</v>
      </c>
      <c r="F49" s="124"/>
      <c r="G49" s="124"/>
      <c r="H49" s="124"/>
      <c r="I49" s="124"/>
      <c r="J49" s="124"/>
      <c r="K49" s="124"/>
      <c r="L49" s="49">
        <v>2</v>
      </c>
      <c r="M49" s="50">
        <f t="shared" si="3"/>
        <v>1</v>
      </c>
      <c r="N49" s="51">
        <f t="shared" si="4"/>
        <v>-1</v>
      </c>
      <c r="O49" s="42"/>
      <c r="P49" s="59" t="s">
        <v>119</v>
      </c>
      <c r="Q49" s="246">
        <v>1</v>
      </c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25" customFormat="1" ht="23.25" customHeight="1" x14ac:dyDescent="0.2">
      <c r="A50" s="437" t="s">
        <v>114</v>
      </c>
      <c r="B50" s="420" t="s">
        <v>632</v>
      </c>
      <c r="C50" s="90" t="s">
        <v>75</v>
      </c>
      <c r="D50" s="47">
        <v>52</v>
      </c>
      <c r="E50" s="255">
        <f t="shared" ref="E50:L50" si="7">E51+E52</f>
        <v>11</v>
      </c>
      <c r="F50" s="256">
        <f t="shared" si="7"/>
        <v>0</v>
      </c>
      <c r="G50" s="256">
        <f t="shared" si="7"/>
        <v>0</v>
      </c>
      <c r="H50" s="256">
        <f t="shared" si="7"/>
        <v>0</v>
      </c>
      <c r="I50" s="256">
        <f t="shared" si="7"/>
        <v>0</v>
      </c>
      <c r="J50" s="256">
        <f t="shared" si="7"/>
        <v>0</v>
      </c>
      <c r="K50" s="256">
        <f t="shared" si="7"/>
        <v>0</v>
      </c>
      <c r="L50" s="256">
        <f t="shared" si="7"/>
        <v>7</v>
      </c>
      <c r="M50" s="50">
        <f t="shared" si="3"/>
        <v>0.63636363636363635</v>
      </c>
      <c r="N50" s="51">
        <f t="shared" si="4"/>
        <v>-0.27272727272727271</v>
      </c>
      <c r="O50" s="125" t="s">
        <v>129</v>
      </c>
      <c r="P50" s="59" t="s">
        <v>119</v>
      </c>
      <c r="Q50" s="246">
        <v>1</v>
      </c>
      <c r="S50" s="11"/>
      <c r="T50" s="11"/>
      <c r="U50" s="11"/>
      <c r="V50" s="11"/>
      <c r="W50" s="11"/>
      <c r="X50" s="11"/>
      <c r="Y50" s="11"/>
      <c r="Z50" s="11"/>
      <c r="AA50" s="11"/>
    </row>
    <row r="51" spans="1:27" s="25" customFormat="1" ht="11.45" customHeight="1" x14ac:dyDescent="0.2">
      <c r="A51" s="437" t="s">
        <v>819</v>
      </c>
      <c r="B51" s="421" t="s">
        <v>633</v>
      </c>
      <c r="C51" s="90" t="s">
        <v>75</v>
      </c>
      <c r="D51" s="47">
        <v>52</v>
      </c>
      <c r="E51" s="123">
        <v>7</v>
      </c>
      <c r="F51" s="124"/>
      <c r="G51" s="124"/>
      <c r="H51" s="124"/>
      <c r="I51" s="124"/>
      <c r="J51" s="124"/>
      <c r="K51" s="124"/>
      <c r="L51" s="49">
        <v>3</v>
      </c>
      <c r="M51" s="50">
        <f t="shared" si="3"/>
        <v>0.42857142857142849</v>
      </c>
      <c r="N51" s="51">
        <f t="shared" si="4"/>
        <v>0.1428571428571429</v>
      </c>
      <c r="O51" s="42"/>
      <c r="P51" s="59" t="s">
        <v>119</v>
      </c>
      <c r="Q51" s="246">
        <v>1</v>
      </c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25" customFormat="1" ht="11.45" customHeight="1" x14ac:dyDescent="0.2">
      <c r="A52" s="437" t="s">
        <v>820</v>
      </c>
      <c r="B52" s="422" t="s">
        <v>634</v>
      </c>
      <c r="C52" s="101" t="s">
        <v>75</v>
      </c>
      <c r="D52" s="54">
        <v>52</v>
      </c>
      <c r="E52" s="179">
        <v>4</v>
      </c>
      <c r="F52" s="180"/>
      <c r="G52" s="180"/>
      <c r="H52" s="180"/>
      <c r="I52" s="180"/>
      <c r="J52" s="180"/>
      <c r="K52" s="180"/>
      <c r="L52" s="56">
        <v>4</v>
      </c>
      <c r="M52" s="57">
        <f t="shared" si="3"/>
        <v>1</v>
      </c>
      <c r="N52" s="58">
        <f t="shared" si="4"/>
        <v>-1</v>
      </c>
      <c r="O52" s="59"/>
      <c r="P52" s="59" t="s">
        <v>119</v>
      </c>
      <c r="Q52" s="246">
        <v>1</v>
      </c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0.9" customHeight="1" x14ac:dyDescent="0.25">
      <c r="A53" s="437" t="s">
        <v>116</v>
      </c>
      <c r="B53" s="335" t="s">
        <v>635</v>
      </c>
      <c r="C53" s="46" t="s">
        <v>98</v>
      </c>
      <c r="D53" s="96"/>
      <c r="E53" s="106"/>
      <c r="F53" s="107"/>
      <c r="G53" s="107"/>
      <c r="H53" s="107"/>
      <c r="I53" s="107"/>
      <c r="J53" s="107"/>
      <c r="K53" s="107"/>
      <c r="L53" s="97">
        <f>IF(L55&gt;0,L54/L55*100,0)</f>
        <v>0</v>
      </c>
      <c r="M53" s="50">
        <f t="shared" si="3"/>
        <v>0</v>
      </c>
      <c r="N53" s="51">
        <f t="shared" si="4"/>
        <v>1</v>
      </c>
      <c r="O53" s="125" t="s">
        <v>136</v>
      </c>
      <c r="P53" s="42" t="s">
        <v>90</v>
      </c>
      <c r="Q53" s="35"/>
      <c r="R53" s="36" t="s">
        <v>98</v>
      </c>
    </row>
    <row r="54" spans="1:27" x14ac:dyDescent="0.25">
      <c r="A54" s="437"/>
      <c r="B54" s="336" t="s">
        <v>137</v>
      </c>
      <c r="C54" s="129" t="s">
        <v>75</v>
      </c>
      <c r="D54" s="119" t="s">
        <v>431</v>
      </c>
      <c r="E54" s="130" t="s">
        <v>431</v>
      </c>
      <c r="F54" s="119" t="s">
        <v>431</v>
      </c>
      <c r="G54" s="119" t="s">
        <v>431</v>
      </c>
      <c r="H54" s="119" t="s">
        <v>431</v>
      </c>
      <c r="I54" s="119" t="s">
        <v>431</v>
      </c>
      <c r="J54" s="119" t="s">
        <v>431</v>
      </c>
      <c r="K54" s="119" t="s">
        <v>431</v>
      </c>
      <c r="L54" s="122"/>
      <c r="M54" s="65" t="s">
        <v>45</v>
      </c>
      <c r="N54" s="95" t="s">
        <v>45</v>
      </c>
      <c r="O54" s="446"/>
      <c r="P54" s="42"/>
      <c r="Q54" s="35" t="s">
        <v>47</v>
      </c>
      <c r="R54" s="36"/>
    </row>
    <row r="55" spans="1:27" ht="10.9" customHeight="1" x14ac:dyDescent="0.25">
      <c r="A55" s="440"/>
      <c r="B55" s="343" t="s">
        <v>138</v>
      </c>
      <c r="C55" s="101" t="s">
        <v>75</v>
      </c>
      <c r="D55" s="54" t="s">
        <v>431</v>
      </c>
      <c r="E55" s="102" t="s">
        <v>431</v>
      </c>
      <c r="F55" s="54" t="s">
        <v>431</v>
      </c>
      <c r="G55" s="54" t="s">
        <v>431</v>
      </c>
      <c r="H55" s="54" t="s">
        <v>431</v>
      </c>
      <c r="I55" s="54" t="s">
        <v>431</v>
      </c>
      <c r="J55" s="54" t="s">
        <v>431</v>
      </c>
      <c r="K55" s="54" t="s">
        <v>431</v>
      </c>
      <c r="L55" s="56"/>
      <c r="M55" s="57" t="s">
        <v>45</v>
      </c>
      <c r="N55" s="103" t="s">
        <v>45</v>
      </c>
      <c r="O55" s="59"/>
      <c r="P55" s="59"/>
      <c r="Q55" s="35" t="s">
        <v>47</v>
      </c>
      <c r="R55" s="36"/>
    </row>
    <row r="56" spans="1:27" ht="13.5" customHeight="1" x14ac:dyDescent="0.25">
      <c r="A56" s="439" t="s">
        <v>134</v>
      </c>
      <c r="B56" s="334" t="s">
        <v>636</v>
      </c>
      <c r="C56" s="61" t="s">
        <v>75</v>
      </c>
      <c r="D56" s="119">
        <v>243</v>
      </c>
      <c r="E56" s="400"/>
      <c r="F56" s="401"/>
      <c r="G56" s="401"/>
      <c r="H56" s="401"/>
      <c r="I56" s="401"/>
      <c r="J56" s="401"/>
      <c r="K56" s="401"/>
      <c r="L56" s="122"/>
      <c r="M56" s="402" t="str">
        <f>IF(E56&gt;0,L56/E56*100,"+")</f>
        <v>+</v>
      </c>
      <c r="N56" s="66" t="str">
        <f t="shared" ref="N56:N72" si="8">IF(N$1&gt;0,(N$1-M56)/N$1,0)</f>
        <v>0</v>
      </c>
      <c r="O56" s="446" t="s">
        <v>141</v>
      </c>
      <c r="P56" s="43" t="s">
        <v>119</v>
      </c>
      <c r="Q56" s="35">
        <v>1</v>
      </c>
      <c r="R56" s="36" t="s">
        <v>75</v>
      </c>
    </row>
    <row r="57" spans="1:27" ht="18.75" customHeight="1" x14ac:dyDescent="0.25">
      <c r="A57" s="437" t="s">
        <v>139</v>
      </c>
      <c r="B57" s="335" t="s">
        <v>637</v>
      </c>
      <c r="C57" s="137" t="s">
        <v>747</v>
      </c>
      <c r="D57" s="47" t="s">
        <v>619</v>
      </c>
      <c r="E57" s="134"/>
      <c r="F57" s="135"/>
      <c r="G57" s="135"/>
      <c r="H57" s="135"/>
      <c r="I57" s="135"/>
      <c r="J57" s="135"/>
      <c r="K57" s="135"/>
      <c r="L57" s="49"/>
      <c r="M57" s="136" t="str">
        <f>IF(E57&gt;0,L57/E57*100,"*")</f>
        <v>*</v>
      </c>
      <c r="N57" s="51" t="str">
        <f t="shared" si="8"/>
        <v>0</v>
      </c>
      <c r="O57" s="42" t="s">
        <v>144</v>
      </c>
      <c r="P57" s="43" t="s">
        <v>15</v>
      </c>
      <c r="Q57" s="35">
        <v>1</v>
      </c>
      <c r="R57" s="36" t="s">
        <v>145</v>
      </c>
    </row>
    <row r="58" spans="1:27" ht="13.5" customHeight="1" x14ac:dyDescent="0.25">
      <c r="A58" s="437" t="s">
        <v>142</v>
      </c>
      <c r="B58" s="335" t="s">
        <v>638</v>
      </c>
      <c r="C58" s="137" t="s">
        <v>747</v>
      </c>
      <c r="D58" s="47" t="s">
        <v>619</v>
      </c>
      <c r="E58" s="134"/>
      <c r="F58" s="135"/>
      <c r="G58" s="135"/>
      <c r="H58" s="135"/>
      <c r="I58" s="135"/>
      <c r="J58" s="135"/>
      <c r="K58" s="135"/>
      <c r="L58" s="49"/>
      <c r="M58" s="136" t="str">
        <f>IF(E58&gt;0,L58/E58*100,"*")</f>
        <v>*</v>
      </c>
      <c r="N58" s="51" t="str">
        <f t="shared" si="8"/>
        <v>0</v>
      </c>
      <c r="O58" s="42" t="s">
        <v>639</v>
      </c>
      <c r="P58" s="43" t="s">
        <v>119</v>
      </c>
      <c r="Q58" s="35">
        <v>1</v>
      </c>
      <c r="R58" s="36" t="s">
        <v>149</v>
      </c>
    </row>
    <row r="59" spans="1:27" ht="13.5" customHeight="1" x14ac:dyDescent="0.25">
      <c r="A59" s="437" t="s">
        <v>146</v>
      </c>
      <c r="B59" s="321" t="s">
        <v>640</v>
      </c>
      <c r="C59" s="137" t="s">
        <v>747</v>
      </c>
      <c r="D59" s="96" t="s">
        <v>619</v>
      </c>
      <c r="E59" s="134"/>
      <c r="F59" s="135"/>
      <c r="G59" s="135"/>
      <c r="H59" s="135"/>
      <c r="I59" s="135"/>
      <c r="J59" s="135"/>
      <c r="K59" s="135"/>
      <c r="L59" s="49"/>
      <c r="M59" s="136" t="str">
        <f>IF(E59&gt;0,L59/E59*100,"*")</f>
        <v>*</v>
      </c>
      <c r="N59" s="51" t="str">
        <f t="shared" si="8"/>
        <v>0</v>
      </c>
      <c r="O59" s="446"/>
      <c r="P59" s="43" t="s">
        <v>15</v>
      </c>
      <c r="Q59" s="35">
        <v>1</v>
      </c>
      <c r="R59" s="36" t="s">
        <v>152</v>
      </c>
    </row>
    <row r="60" spans="1:27" ht="13.5" customHeight="1" x14ac:dyDescent="0.25">
      <c r="A60" s="437" t="s">
        <v>150</v>
      </c>
      <c r="B60" s="45" t="s">
        <v>641</v>
      </c>
      <c r="C60" s="46" t="s">
        <v>75</v>
      </c>
      <c r="D60" s="47">
        <v>1</v>
      </c>
      <c r="E60" s="134"/>
      <c r="F60" s="135"/>
      <c r="G60" s="135"/>
      <c r="H60" s="135"/>
      <c r="I60" s="135"/>
      <c r="J60" s="135"/>
      <c r="K60" s="135"/>
      <c r="L60" s="49"/>
      <c r="M60" s="136" t="str">
        <f>IF(E60&gt;0,L60/E60*100,"*")</f>
        <v>*</v>
      </c>
      <c r="N60" s="51" t="str">
        <f t="shared" si="8"/>
        <v>0</v>
      </c>
      <c r="O60" s="42" t="s">
        <v>642</v>
      </c>
      <c r="P60" s="59" t="s">
        <v>119</v>
      </c>
      <c r="Q60" s="105">
        <v>1</v>
      </c>
      <c r="R60" s="36" t="s">
        <v>156</v>
      </c>
    </row>
    <row r="61" spans="1:27" ht="13.5" customHeight="1" x14ac:dyDescent="0.25">
      <c r="A61" s="439" t="s">
        <v>153</v>
      </c>
      <c r="B61" s="334" t="s">
        <v>643</v>
      </c>
      <c r="C61" s="61" t="s">
        <v>75</v>
      </c>
      <c r="D61" s="119">
        <v>121</v>
      </c>
      <c r="E61" s="120"/>
      <c r="F61" s="121"/>
      <c r="G61" s="121"/>
      <c r="H61" s="121"/>
      <c r="I61" s="121"/>
      <c r="J61" s="121"/>
      <c r="K61" s="121"/>
      <c r="L61" s="122"/>
      <c r="M61" s="65">
        <f t="shared" ref="M61:M72" si="9">IF(AND(E61&gt;0,E61&lt;&gt;"0"),L61/E61,0)</f>
        <v>0</v>
      </c>
      <c r="N61" s="66">
        <f t="shared" si="8"/>
        <v>1</v>
      </c>
      <c r="O61" s="446" t="s">
        <v>141</v>
      </c>
      <c r="P61" s="446" t="s">
        <v>119</v>
      </c>
      <c r="Q61" s="84">
        <v>1</v>
      </c>
      <c r="R61" s="36" t="s">
        <v>75</v>
      </c>
    </row>
    <row r="62" spans="1:27" ht="13.5" customHeight="1" x14ac:dyDescent="0.25">
      <c r="A62" s="437" t="s">
        <v>157</v>
      </c>
      <c r="B62" s="321" t="s">
        <v>644</v>
      </c>
      <c r="C62" s="46" t="s">
        <v>75</v>
      </c>
      <c r="D62" s="47">
        <v>93</v>
      </c>
      <c r="E62" s="123"/>
      <c r="F62" s="124"/>
      <c r="G62" s="124"/>
      <c r="H62" s="124"/>
      <c r="I62" s="124"/>
      <c r="J62" s="124"/>
      <c r="K62" s="124"/>
      <c r="L62" s="49"/>
      <c r="M62" s="50">
        <f t="shared" si="9"/>
        <v>0</v>
      </c>
      <c r="N62" s="51">
        <f t="shared" si="8"/>
        <v>1</v>
      </c>
      <c r="O62" s="42" t="s">
        <v>141</v>
      </c>
      <c r="P62" s="446" t="s">
        <v>119</v>
      </c>
      <c r="Q62" s="84">
        <v>1</v>
      </c>
      <c r="R62" s="36" t="s">
        <v>75</v>
      </c>
    </row>
    <row r="63" spans="1:27" ht="13.5" customHeight="1" x14ac:dyDescent="0.25">
      <c r="A63" s="437" t="s">
        <v>159</v>
      </c>
      <c r="B63" s="321" t="s">
        <v>645</v>
      </c>
      <c r="C63" s="46" t="s">
        <v>75</v>
      </c>
      <c r="D63" s="47">
        <v>13</v>
      </c>
      <c r="E63" s="123"/>
      <c r="F63" s="124"/>
      <c r="G63" s="124"/>
      <c r="H63" s="124"/>
      <c r="I63" s="124"/>
      <c r="J63" s="124"/>
      <c r="K63" s="124"/>
      <c r="L63" s="49"/>
      <c r="M63" s="50">
        <f t="shared" si="9"/>
        <v>0</v>
      </c>
      <c r="N63" s="51">
        <f t="shared" si="8"/>
        <v>1</v>
      </c>
      <c r="O63" s="446" t="s">
        <v>141</v>
      </c>
      <c r="P63" s="446" t="s">
        <v>119</v>
      </c>
      <c r="Q63" s="84">
        <v>1</v>
      </c>
      <c r="R63" s="36" t="s">
        <v>75</v>
      </c>
    </row>
    <row r="64" spans="1:27" ht="13.5" customHeight="1" x14ac:dyDescent="0.25">
      <c r="A64" s="437" t="s">
        <v>161</v>
      </c>
      <c r="B64" s="321" t="s">
        <v>646</v>
      </c>
      <c r="C64" s="46" t="s">
        <v>75</v>
      </c>
      <c r="D64" s="47">
        <v>15</v>
      </c>
      <c r="E64" s="123"/>
      <c r="F64" s="124"/>
      <c r="G64" s="124"/>
      <c r="H64" s="124"/>
      <c r="I64" s="124"/>
      <c r="J64" s="124"/>
      <c r="K64" s="124"/>
      <c r="L64" s="49"/>
      <c r="M64" s="50">
        <f t="shared" si="9"/>
        <v>0</v>
      </c>
      <c r="N64" s="51">
        <f t="shared" si="8"/>
        <v>1</v>
      </c>
      <c r="O64" s="42" t="s">
        <v>141</v>
      </c>
      <c r="P64" s="446" t="s">
        <v>119</v>
      </c>
      <c r="Q64" s="84">
        <v>1</v>
      </c>
      <c r="R64" s="36" t="s">
        <v>75</v>
      </c>
    </row>
    <row r="65" spans="1:27" ht="13.5" customHeight="1" x14ac:dyDescent="0.25">
      <c r="A65" s="437" t="s">
        <v>163</v>
      </c>
      <c r="B65" s="321" t="s">
        <v>647</v>
      </c>
      <c r="C65" s="46" t="s">
        <v>75</v>
      </c>
      <c r="D65" s="47">
        <v>1</v>
      </c>
      <c r="E65" s="123"/>
      <c r="F65" s="124"/>
      <c r="G65" s="124"/>
      <c r="H65" s="124"/>
      <c r="I65" s="124"/>
      <c r="J65" s="124"/>
      <c r="K65" s="124"/>
      <c r="L65" s="49"/>
      <c r="M65" s="50">
        <f t="shared" si="9"/>
        <v>0</v>
      </c>
      <c r="N65" s="51">
        <f t="shared" si="8"/>
        <v>1</v>
      </c>
      <c r="O65" s="446" t="s">
        <v>141</v>
      </c>
      <c r="P65" s="446" t="s">
        <v>119</v>
      </c>
      <c r="Q65" s="84">
        <v>1</v>
      </c>
      <c r="R65" s="36" t="s">
        <v>75</v>
      </c>
    </row>
    <row r="66" spans="1:27" ht="13.5" customHeight="1" x14ac:dyDescent="0.25">
      <c r="A66" s="437" t="s">
        <v>165</v>
      </c>
      <c r="B66" s="321" t="s">
        <v>648</v>
      </c>
      <c r="C66" s="46" t="s">
        <v>75</v>
      </c>
      <c r="D66" s="47">
        <v>7</v>
      </c>
      <c r="E66" s="123"/>
      <c r="F66" s="124"/>
      <c r="G66" s="124"/>
      <c r="H66" s="124"/>
      <c r="I66" s="124"/>
      <c r="J66" s="124"/>
      <c r="K66" s="124"/>
      <c r="L66" s="49"/>
      <c r="M66" s="50">
        <f t="shared" si="9"/>
        <v>0</v>
      </c>
      <c r="N66" s="51">
        <f t="shared" si="8"/>
        <v>1</v>
      </c>
      <c r="O66" s="42" t="s">
        <v>141</v>
      </c>
      <c r="P66" s="446" t="s">
        <v>119</v>
      </c>
      <c r="Q66" s="84">
        <v>1</v>
      </c>
      <c r="R66" s="36" t="s">
        <v>75</v>
      </c>
    </row>
    <row r="67" spans="1:27" ht="13.5" customHeight="1" x14ac:dyDescent="0.25">
      <c r="A67" s="437" t="s">
        <v>167</v>
      </c>
      <c r="B67" s="69" t="s">
        <v>649</v>
      </c>
      <c r="C67" s="46" t="s">
        <v>75</v>
      </c>
      <c r="D67" s="47">
        <v>3</v>
      </c>
      <c r="E67" s="123"/>
      <c r="F67" s="124"/>
      <c r="G67" s="124"/>
      <c r="H67" s="124"/>
      <c r="I67" s="124"/>
      <c r="J67" s="124"/>
      <c r="K67" s="124"/>
      <c r="L67" s="49"/>
      <c r="M67" s="50">
        <f t="shared" si="9"/>
        <v>0</v>
      </c>
      <c r="N67" s="51">
        <f t="shared" si="8"/>
        <v>1</v>
      </c>
      <c r="O67" s="42" t="s">
        <v>141</v>
      </c>
      <c r="P67" s="446" t="s">
        <v>119</v>
      </c>
      <c r="Q67" s="84">
        <v>1</v>
      </c>
      <c r="R67" s="36" t="s">
        <v>75</v>
      </c>
      <c r="S67" s="11">
        <v>3</v>
      </c>
      <c r="T67" s="11">
        <v>3</v>
      </c>
      <c r="U67" s="11">
        <v>3</v>
      </c>
      <c r="V67" s="11">
        <v>3</v>
      </c>
      <c r="W67" s="11">
        <v>3</v>
      </c>
      <c r="X67" s="11">
        <v>3</v>
      </c>
      <c r="Y67" s="11">
        <v>3</v>
      </c>
      <c r="Z67" s="11">
        <v>3</v>
      </c>
      <c r="AA67" s="11">
        <v>3</v>
      </c>
    </row>
    <row r="68" spans="1:27" ht="13.5" customHeight="1" x14ac:dyDescent="0.25">
      <c r="A68" s="437" t="s">
        <v>169</v>
      </c>
      <c r="B68" s="69" t="s">
        <v>650</v>
      </c>
      <c r="C68" s="46" t="s">
        <v>75</v>
      </c>
      <c r="D68" s="47">
        <v>31</v>
      </c>
      <c r="E68" s="123"/>
      <c r="F68" s="124"/>
      <c r="G68" s="124"/>
      <c r="H68" s="124"/>
      <c r="I68" s="124"/>
      <c r="J68" s="124"/>
      <c r="K68" s="124"/>
      <c r="L68" s="49"/>
      <c r="M68" s="50">
        <f t="shared" si="9"/>
        <v>0</v>
      </c>
      <c r="N68" s="51">
        <f t="shared" si="8"/>
        <v>1</v>
      </c>
      <c r="O68" s="42" t="s">
        <v>141</v>
      </c>
      <c r="P68" s="60" t="s">
        <v>119</v>
      </c>
      <c r="Q68" s="111">
        <v>1</v>
      </c>
      <c r="R68" s="36" t="s">
        <v>75</v>
      </c>
    </row>
    <row r="69" spans="1:27" ht="13.5" customHeight="1" x14ac:dyDescent="0.25">
      <c r="A69" s="439" t="s">
        <v>171</v>
      </c>
      <c r="B69" s="334" t="s">
        <v>651</v>
      </c>
      <c r="C69" s="129" t="s">
        <v>75</v>
      </c>
      <c r="D69" s="119">
        <v>41</v>
      </c>
      <c r="E69" s="120"/>
      <c r="F69" s="121"/>
      <c r="G69" s="121"/>
      <c r="H69" s="121"/>
      <c r="I69" s="121"/>
      <c r="J69" s="121"/>
      <c r="K69" s="121"/>
      <c r="L69" s="122"/>
      <c r="M69" s="65">
        <f t="shared" si="9"/>
        <v>0</v>
      </c>
      <c r="N69" s="66">
        <f t="shared" si="8"/>
        <v>1</v>
      </c>
      <c r="O69" s="446" t="s">
        <v>141</v>
      </c>
      <c r="P69" s="446" t="s">
        <v>119</v>
      </c>
      <c r="Q69" s="111">
        <v>1</v>
      </c>
      <c r="R69" s="133" t="s">
        <v>98</v>
      </c>
    </row>
    <row r="70" spans="1:27" ht="13.5" customHeight="1" x14ac:dyDescent="0.25">
      <c r="A70" s="437" t="s">
        <v>173</v>
      </c>
      <c r="B70" s="321" t="s">
        <v>652</v>
      </c>
      <c r="C70" s="90" t="s">
        <v>75</v>
      </c>
      <c r="D70" s="47">
        <v>52</v>
      </c>
      <c r="E70" s="123"/>
      <c r="F70" s="124"/>
      <c r="G70" s="124"/>
      <c r="H70" s="124"/>
      <c r="I70" s="124"/>
      <c r="J70" s="124"/>
      <c r="K70" s="124"/>
      <c r="L70" s="49"/>
      <c r="M70" s="50">
        <f t="shared" si="9"/>
        <v>0</v>
      </c>
      <c r="N70" s="51">
        <f t="shared" si="8"/>
        <v>1</v>
      </c>
      <c r="O70" s="42" t="s">
        <v>141</v>
      </c>
      <c r="P70" s="59" t="s">
        <v>119</v>
      </c>
      <c r="Q70" s="246">
        <v>1</v>
      </c>
    </row>
    <row r="71" spans="1:27" ht="13.5" customHeight="1" x14ac:dyDescent="0.25">
      <c r="A71" s="440" t="s">
        <v>175</v>
      </c>
      <c r="B71" s="322" t="s">
        <v>821</v>
      </c>
      <c r="C71" s="101" t="s">
        <v>75</v>
      </c>
      <c r="D71" s="54">
        <v>52</v>
      </c>
      <c r="E71" s="179">
        <v>18</v>
      </c>
      <c r="F71" s="180"/>
      <c r="G71" s="180"/>
      <c r="H71" s="180"/>
      <c r="I71" s="180"/>
      <c r="J71" s="180"/>
      <c r="K71" s="180"/>
      <c r="L71" s="56">
        <v>15</v>
      </c>
      <c r="M71" s="57">
        <f t="shared" si="9"/>
        <v>0.83333333333333337</v>
      </c>
      <c r="N71" s="58">
        <f t="shared" si="8"/>
        <v>-0.66666666666666674</v>
      </c>
      <c r="O71" s="59"/>
      <c r="P71" s="59" t="s">
        <v>119</v>
      </c>
      <c r="Q71" s="246">
        <v>1</v>
      </c>
    </row>
    <row r="72" spans="1:27" ht="27.75" customHeight="1" x14ac:dyDescent="0.25">
      <c r="A72" s="439" t="s">
        <v>177</v>
      </c>
      <c r="B72" s="334" t="s">
        <v>653</v>
      </c>
      <c r="C72" s="61" t="s">
        <v>98</v>
      </c>
      <c r="D72" s="85">
        <v>80</v>
      </c>
      <c r="E72" s="86"/>
      <c r="F72" s="87"/>
      <c r="G72" s="87"/>
      <c r="H72" s="87"/>
      <c r="I72" s="87"/>
      <c r="J72" s="87"/>
      <c r="K72" s="87"/>
      <c r="L72" s="88">
        <f>IF(L74&gt;0,L73/L74*100,0)</f>
        <v>0</v>
      </c>
      <c r="M72" s="65">
        <f t="shared" si="9"/>
        <v>0</v>
      </c>
      <c r="N72" s="66">
        <f t="shared" si="8"/>
        <v>1</v>
      </c>
      <c r="O72" s="131" t="s">
        <v>179</v>
      </c>
      <c r="P72" s="68" t="s">
        <v>180</v>
      </c>
      <c r="Q72" s="84">
        <v>2</v>
      </c>
      <c r="R72" s="36" t="s">
        <v>98</v>
      </c>
    </row>
    <row r="73" spans="1:27" ht="20.45" customHeight="1" x14ac:dyDescent="0.25">
      <c r="A73" s="437"/>
      <c r="B73" s="336" t="s">
        <v>181</v>
      </c>
      <c r="C73" s="90" t="s">
        <v>75</v>
      </c>
      <c r="D73" s="47" t="s">
        <v>431</v>
      </c>
      <c r="E73" s="91" t="s">
        <v>431</v>
      </c>
      <c r="F73" s="47" t="s">
        <v>431</v>
      </c>
      <c r="G73" s="47" t="s">
        <v>431</v>
      </c>
      <c r="H73" s="47" t="s">
        <v>431</v>
      </c>
      <c r="I73" s="47" t="s">
        <v>431</v>
      </c>
      <c r="J73" s="47" t="s">
        <v>431</v>
      </c>
      <c r="K73" s="47" t="s">
        <v>431</v>
      </c>
      <c r="L73" s="49"/>
      <c r="M73" s="50" t="s">
        <v>45</v>
      </c>
      <c r="N73" s="92" t="s">
        <v>45</v>
      </c>
      <c r="O73" s="42"/>
      <c r="P73" s="43"/>
      <c r="Q73" s="35" t="s">
        <v>47</v>
      </c>
      <c r="R73" s="36"/>
    </row>
    <row r="74" spans="1:27" x14ac:dyDescent="0.25">
      <c r="A74" s="437"/>
      <c r="B74" s="345" t="s">
        <v>182</v>
      </c>
      <c r="C74" s="90" t="s">
        <v>75</v>
      </c>
      <c r="D74" s="47" t="s">
        <v>431</v>
      </c>
      <c r="E74" s="91" t="s">
        <v>431</v>
      </c>
      <c r="F74" s="47" t="s">
        <v>431</v>
      </c>
      <c r="G74" s="47" t="s">
        <v>431</v>
      </c>
      <c r="H74" s="47" t="s">
        <v>431</v>
      </c>
      <c r="I74" s="47" t="s">
        <v>431</v>
      </c>
      <c r="J74" s="47" t="s">
        <v>431</v>
      </c>
      <c r="K74" s="47" t="s">
        <v>431</v>
      </c>
      <c r="L74" s="49"/>
      <c r="M74" s="50" t="s">
        <v>45</v>
      </c>
      <c r="N74" s="92" t="s">
        <v>45</v>
      </c>
      <c r="O74" s="42"/>
      <c r="P74" s="43"/>
      <c r="Q74" s="35" t="s">
        <v>47</v>
      </c>
      <c r="R74" s="36"/>
    </row>
    <row r="75" spans="1:27" ht="28.9" customHeight="1" x14ac:dyDescent="0.25">
      <c r="A75" s="437" t="s">
        <v>183</v>
      </c>
      <c r="B75" s="335" t="s">
        <v>654</v>
      </c>
      <c r="C75" s="46" t="s">
        <v>98</v>
      </c>
      <c r="D75" s="96">
        <v>40</v>
      </c>
      <c r="E75" s="106">
        <v>80</v>
      </c>
      <c r="F75" s="107"/>
      <c r="G75" s="107"/>
      <c r="H75" s="107"/>
      <c r="I75" s="107"/>
      <c r="J75" s="107"/>
      <c r="K75" s="107"/>
      <c r="L75" s="88">
        <f>IF(L77&gt;0,L76/L77*100,0)</f>
        <v>40</v>
      </c>
      <c r="M75" s="50">
        <f>IF(AND(E75&gt;0,E75&lt;&gt;"0"),L75/E75,0)</f>
        <v>0.5</v>
      </c>
      <c r="N75" s="51">
        <f>IF(N$1&gt;0,(N$1-M75)/N$1,0)</f>
        <v>0</v>
      </c>
      <c r="O75" s="125" t="s">
        <v>185</v>
      </c>
      <c r="P75" s="43" t="s">
        <v>180</v>
      </c>
      <c r="Q75" s="35">
        <v>2</v>
      </c>
      <c r="R75" s="36" t="s">
        <v>98</v>
      </c>
    </row>
    <row r="76" spans="1:27" ht="20.45" customHeight="1" x14ac:dyDescent="0.25">
      <c r="A76" s="437"/>
      <c r="B76" s="346" t="s">
        <v>186</v>
      </c>
      <c r="C76" s="129" t="s">
        <v>187</v>
      </c>
      <c r="D76" s="119" t="s">
        <v>431</v>
      </c>
      <c r="E76" s="130" t="s">
        <v>431</v>
      </c>
      <c r="F76" s="119" t="s">
        <v>431</v>
      </c>
      <c r="G76" s="119" t="s">
        <v>431</v>
      </c>
      <c r="H76" s="119" t="s">
        <v>431</v>
      </c>
      <c r="I76" s="119" t="s">
        <v>431</v>
      </c>
      <c r="J76" s="119" t="s">
        <v>431</v>
      </c>
      <c r="K76" s="119" t="s">
        <v>431</v>
      </c>
      <c r="L76" s="122">
        <v>2</v>
      </c>
      <c r="M76" s="65" t="s">
        <v>45</v>
      </c>
      <c r="N76" s="95" t="s">
        <v>45</v>
      </c>
      <c r="O76" s="446"/>
      <c r="P76" s="68"/>
      <c r="Q76" s="84" t="s">
        <v>47</v>
      </c>
      <c r="R76" s="36"/>
    </row>
    <row r="77" spans="1:27" ht="10.9" customHeight="1" x14ac:dyDescent="0.25">
      <c r="A77" s="440"/>
      <c r="B77" s="343" t="s">
        <v>188</v>
      </c>
      <c r="C77" s="101" t="s">
        <v>187</v>
      </c>
      <c r="D77" s="54" t="s">
        <v>431</v>
      </c>
      <c r="E77" s="102" t="s">
        <v>431</v>
      </c>
      <c r="F77" s="54" t="s">
        <v>431</v>
      </c>
      <c r="G77" s="54" t="s">
        <v>431</v>
      </c>
      <c r="H77" s="54" t="s">
        <v>431</v>
      </c>
      <c r="I77" s="54" t="s">
        <v>431</v>
      </c>
      <c r="J77" s="54" t="s">
        <v>431</v>
      </c>
      <c r="K77" s="54" t="s">
        <v>431</v>
      </c>
      <c r="L77" s="56">
        <v>5</v>
      </c>
      <c r="M77" s="57" t="s">
        <v>45</v>
      </c>
      <c r="N77" s="103" t="s">
        <v>45</v>
      </c>
      <c r="O77" s="59"/>
      <c r="P77" s="75"/>
      <c r="Q77" s="132" t="s">
        <v>47</v>
      </c>
      <c r="R77" s="133"/>
    </row>
    <row r="78" spans="1:27" ht="15" customHeight="1" x14ac:dyDescent="0.25">
      <c r="A78" s="439" t="s">
        <v>189</v>
      </c>
      <c r="B78" s="334" t="s">
        <v>655</v>
      </c>
      <c r="C78" s="61" t="s">
        <v>98</v>
      </c>
      <c r="D78" s="85">
        <v>87.199801931171081</v>
      </c>
      <c r="E78" s="86"/>
      <c r="F78" s="87"/>
      <c r="G78" s="87"/>
      <c r="H78" s="87"/>
      <c r="I78" s="87"/>
      <c r="J78" s="87"/>
      <c r="K78" s="87"/>
      <c r="L78" s="88">
        <f>IF(L$79&gt;0,L80/L$79*100,0)</f>
        <v>20</v>
      </c>
      <c r="M78" s="65">
        <f>IF(AND(E78&gt;0,E78&lt;&gt;"0"),L78/E78,0)</f>
        <v>0</v>
      </c>
      <c r="N78" s="66">
        <f>IF(N$1&gt;0,(N$1-M78)/N$1,0)</f>
        <v>1</v>
      </c>
      <c r="O78" s="98" t="s">
        <v>191</v>
      </c>
      <c r="P78" s="68" t="s">
        <v>42</v>
      </c>
      <c r="Q78" s="84"/>
      <c r="R78" s="36" t="s">
        <v>95</v>
      </c>
    </row>
    <row r="79" spans="1:27" x14ac:dyDescent="0.25">
      <c r="A79" s="437"/>
      <c r="B79" s="347" t="s">
        <v>822</v>
      </c>
      <c r="C79" s="90" t="s">
        <v>193</v>
      </c>
      <c r="D79" s="47" t="s">
        <v>431</v>
      </c>
      <c r="E79" s="91" t="s">
        <v>431</v>
      </c>
      <c r="F79" s="47" t="s">
        <v>431</v>
      </c>
      <c r="G79" s="47" t="s">
        <v>431</v>
      </c>
      <c r="H79" s="47" t="s">
        <v>431</v>
      </c>
      <c r="I79" s="47" t="s">
        <v>431</v>
      </c>
      <c r="J79" s="47" t="s">
        <v>431</v>
      </c>
      <c r="K79" s="47" t="s">
        <v>431</v>
      </c>
      <c r="L79" s="49">
        <v>100</v>
      </c>
      <c r="M79" s="50" t="s">
        <v>45</v>
      </c>
      <c r="N79" s="92" t="s">
        <v>45</v>
      </c>
      <c r="O79" s="42" t="s">
        <v>194</v>
      </c>
      <c r="P79" s="43"/>
      <c r="Q79" s="35" t="s">
        <v>47</v>
      </c>
      <c r="R79" s="36"/>
    </row>
    <row r="80" spans="1:27" ht="10.9" customHeight="1" x14ac:dyDescent="0.25">
      <c r="A80" s="437"/>
      <c r="B80" s="348" t="s">
        <v>195</v>
      </c>
      <c r="C80" s="90" t="s">
        <v>193</v>
      </c>
      <c r="D80" s="47" t="s">
        <v>431</v>
      </c>
      <c r="E80" s="91" t="s">
        <v>431</v>
      </c>
      <c r="F80" s="47" t="s">
        <v>431</v>
      </c>
      <c r="G80" s="47" t="s">
        <v>431</v>
      </c>
      <c r="H80" s="47" t="s">
        <v>431</v>
      </c>
      <c r="I80" s="47" t="s">
        <v>431</v>
      </c>
      <c r="J80" s="47" t="s">
        <v>431</v>
      </c>
      <c r="K80" s="47" t="s">
        <v>431</v>
      </c>
      <c r="L80" s="49">
        <v>20</v>
      </c>
      <c r="M80" s="50" t="s">
        <v>45</v>
      </c>
      <c r="N80" s="92" t="s">
        <v>45</v>
      </c>
      <c r="O80" s="42" t="s">
        <v>196</v>
      </c>
      <c r="P80" s="59"/>
      <c r="Q80" s="105" t="s">
        <v>47</v>
      </c>
      <c r="R80" s="36"/>
    </row>
    <row r="81" spans="1:18" ht="11.25" customHeight="1" x14ac:dyDescent="0.25">
      <c r="A81" s="437" t="s">
        <v>197</v>
      </c>
      <c r="B81" s="423" t="s">
        <v>656</v>
      </c>
      <c r="C81" s="46" t="s">
        <v>98</v>
      </c>
      <c r="D81" s="96">
        <v>87.199801931171081</v>
      </c>
      <c r="E81" s="106">
        <v>20</v>
      </c>
      <c r="F81" s="107"/>
      <c r="G81" s="107"/>
      <c r="H81" s="107"/>
      <c r="I81" s="107"/>
      <c r="J81" s="107"/>
      <c r="K81" s="107"/>
      <c r="L81" s="97">
        <f>IF(L$82&gt;0,L83/L$82*100,0)</f>
        <v>20</v>
      </c>
      <c r="M81" s="108">
        <f>IF(AND(E81&gt;0,E81&lt;&gt;"0"),L81/E81,0)</f>
        <v>1</v>
      </c>
      <c r="N81" s="51">
        <f>IF(N$1&gt;0,(N$1-M81)/N$1,0)</f>
        <v>-1</v>
      </c>
      <c r="O81" s="109" t="s">
        <v>191</v>
      </c>
      <c r="P81" s="68" t="s">
        <v>42</v>
      </c>
      <c r="Q81" s="84"/>
      <c r="R81" s="36" t="s">
        <v>95</v>
      </c>
    </row>
    <row r="82" spans="1:18" ht="11.25" customHeight="1" x14ac:dyDescent="0.25">
      <c r="A82" s="437"/>
      <c r="B82" s="347" t="s">
        <v>822</v>
      </c>
      <c r="C82" s="46"/>
      <c r="D82" s="96"/>
      <c r="E82" s="91" t="s">
        <v>431</v>
      </c>
      <c r="F82" s="107"/>
      <c r="G82" s="107"/>
      <c r="H82" s="107"/>
      <c r="I82" s="107"/>
      <c r="J82" s="107"/>
      <c r="K82" s="107"/>
      <c r="L82" s="49">
        <v>5</v>
      </c>
      <c r="M82" s="50"/>
      <c r="N82" s="51"/>
      <c r="O82" s="42" t="s">
        <v>200</v>
      </c>
      <c r="P82" s="68"/>
      <c r="Q82" s="84"/>
      <c r="R82" s="36"/>
    </row>
    <row r="83" spans="1:18" x14ac:dyDescent="0.25">
      <c r="A83" s="437"/>
      <c r="B83" s="347" t="s">
        <v>201</v>
      </c>
      <c r="C83" s="90" t="s">
        <v>193</v>
      </c>
      <c r="D83" s="47" t="s">
        <v>431</v>
      </c>
      <c r="E83" s="91" t="s">
        <v>431</v>
      </c>
      <c r="F83" s="47" t="s">
        <v>431</v>
      </c>
      <c r="G83" s="47" t="s">
        <v>431</v>
      </c>
      <c r="H83" s="47" t="s">
        <v>431</v>
      </c>
      <c r="I83" s="47" t="s">
        <v>431</v>
      </c>
      <c r="J83" s="47" t="s">
        <v>431</v>
      </c>
      <c r="K83" s="47" t="s">
        <v>431</v>
      </c>
      <c r="L83" s="49">
        <v>1</v>
      </c>
      <c r="M83" s="50" t="s">
        <v>45</v>
      </c>
      <c r="N83" s="92" t="s">
        <v>45</v>
      </c>
      <c r="O83" s="42" t="s">
        <v>15</v>
      </c>
      <c r="P83" s="43"/>
      <c r="Q83" s="35" t="s">
        <v>47</v>
      </c>
      <c r="R83" s="36"/>
    </row>
    <row r="84" spans="1:18" ht="20.45" customHeight="1" x14ac:dyDescent="0.25">
      <c r="A84" s="437" t="s">
        <v>202</v>
      </c>
      <c r="B84" s="423" t="s">
        <v>657</v>
      </c>
      <c r="C84" s="46" t="s">
        <v>98</v>
      </c>
      <c r="D84" s="96"/>
      <c r="E84" s="106"/>
      <c r="F84" s="107"/>
      <c r="G84" s="107"/>
      <c r="H84" s="107"/>
      <c r="I84" s="107"/>
      <c r="J84" s="107"/>
      <c r="K84" s="107"/>
      <c r="L84" s="97">
        <f>IF(L85&gt;0,L86/L85*100,0)</f>
        <v>25</v>
      </c>
      <c r="M84" s="50">
        <f>IF(AND(E84&gt;0,E84&lt;&gt;"0"),L84/E84,0)</f>
        <v>0</v>
      </c>
      <c r="N84" s="51">
        <f>IF(N$1&gt;0,(N$1-M84)/N$1,0)</f>
        <v>1</v>
      </c>
      <c r="O84" s="109" t="s">
        <v>191</v>
      </c>
      <c r="P84" s="68" t="s">
        <v>42</v>
      </c>
      <c r="Q84" s="84"/>
      <c r="R84" s="36" t="s">
        <v>95</v>
      </c>
    </row>
    <row r="85" spans="1:18" x14ac:dyDescent="0.25">
      <c r="A85" s="437"/>
      <c r="B85" s="347" t="s">
        <v>204</v>
      </c>
      <c r="C85" s="90" t="s">
        <v>193</v>
      </c>
      <c r="D85" s="47" t="s">
        <v>431</v>
      </c>
      <c r="E85" s="91" t="s">
        <v>431</v>
      </c>
      <c r="F85" s="47" t="s">
        <v>431</v>
      </c>
      <c r="G85" s="47" t="s">
        <v>431</v>
      </c>
      <c r="H85" s="47" t="s">
        <v>431</v>
      </c>
      <c r="I85" s="47" t="s">
        <v>431</v>
      </c>
      <c r="J85" s="47" t="s">
        <v>431</v>
      </c>
      <c r="K85" s="47" t="s">
        <v>431</v>
      </c>
      <c r="L85" s="49">
        <v>60</v>
      </c>
      <c r="M85" s="50" t="s">
        <v>45</v>
      </c>
      <c r="N85" s="92" t="s">
        <v>45</v>
      </c>
      <c r="O85" s="110"/>
      <c r="P85" s="43"/>
      <c r="Q85" s="35" t="s">
        <v>47</v>
      </c>
      <c r="R85" s="36"/>
    </row>
    <row r="86" spans="1:18" ht="10.9" customHeight="1" x14ac:dyDescent="0.25">
      <c r="A86" s="437"/>
      <c r="B86" s="348" t="s">
        <v>206</v>
      </c>
      <c r="C86" s="90" t="s">
        <v>193</v>
      </c>
      <c r="D86" s="47" t="s">
        <v>431</v>
      </c>
      <c r="E86" s="91" t="s">
        <v>431</v>
      </c>
      <c r="F86" s="47" t="s">
        <v>431</v>
      </c>
      <c r="G86" s="47" t="s">
        <v>431</v>
      </c>
      <c r="H86" s="47" t="s">
        <v>431</v>
      </c>
      <c r="I86" s="47" t="s">
        <v>431</v>
      </c>
      <c r="J86" s="47" t="s">
        <v>431</v>
      </c>
      <c r="K86" s="47" t="s">
        <v>431</v>
      </c>
      <c r="L86" s="49">
        <v>15</v>
      </c>
      <c r="M86" s="50" t="s">
        <v>45</v>
      </c>
      <c r="N86" s="92" t="s">
        <v>45</v>
      </c>
      <c r="O86" s="42" t="s">
        <v>15</v>
      </c>
      <c r="P86" s="59"/>
      <c r="Q86" s="105" t="s">
        <v>47</v>
      </c>
      <c r="R86" s="36"/>
    </row>
    <row r="87" spans="1:18" ht="11.45" customHeight="1" x14ac:dyDescent="0.25">
      <c r="A87" s="437" t="s">
        <v>207</v>
      </c>
      <c r="B87" s="424" t="s">
        <v>658</v>
      </c>
      <c r="C87" s="90" t="s">
        <v>209</v>
      </c>
      <c r="D87" s="47"/>
      <c r="E87" s="48"/>
      <c r="F87" s="49"/>
      <c r="G87" s="49"/>
      <c r="H87" s="49"/>
      <c r="I87" s="49"/>
      <c r="J87" s="49"/>
      <c r="K87" s="49"/>
      <c r="L87" s="49"/>
      <c r="M87" s="50">
        <f>IF(AND(E87&gt;0,E87&lt;&gt;"0"),L87/E87,0)</f>
        <v>0</v>
      </c>
      <c r="N87" s="92"/>
      <c r="O87" s="42" t="s">
        <v>210</v>
      </c>
      <c r="P87" s="60"/>
      <c r="Q87" s="111"/>
      <c r="R87" s="36"/>
    </row>
    <row r="88" spans="1:18" ht="11.45" customHeight="1" x14ac:dyDescent="0.25">
      <c r="A88" s="437" t="s">
        <v>211</v>
      </c>
      <c r="B88" s="425" t="s">
        <v>659</v>
      </c>
      <c r="C88" s="101" t="s">
        <v>83</v>
      </c>
      <c r="D88" s="54"/>
      <c r="E88" s="55"/>
      <c r="F88" s="56"/>
      <c r="G88" s="56"/>
      <c r="H88" s="56"/>
      <c r="I88" s="56"/>
      <c r="J88" s="56"/>
      <c r="K88" s="56"/>
      <c r="L88" s="56"/>
      <c r="M88" s="112">
        <f>IF(AND(E88&gt;0,E88&lt;&gt;"0"),L88/E88,0)</f>
        <v>0</v>
      </c>
      <c r="N88" s="103"/>
      <c r="O88" s="59" t="s">
        <v>213</v>
      </c>
      <c r="P88" s="60"/>
      <c r="Q88" s="111"/>
      <c r="R88" s="36"/>
    </row>
    <row r="89" spans="1:18" ht="21.75" customHeight="1" x14ac:dyDescent="0.25">
      <c r="A89" s="437" t="s">
        <v>214</v>
      </c>
      <c r="B89" s="321" t="s">
        <v>660</v>
      </c>
      <c r="C89" s="244" t="s">
        <v>98</v>
      </c>
      <c r="D89" s="96">
        <v>9</v>
      </c>
      <c r="E89" s="106"/>
      <c r="F89" s="107"/>
      <c r="G89" s="107"/>
      <c r="H89" s="107"/>
      <c r="I89" s="107"/>
      <c r="J89" s="107"/>
      <c r="K89" s="107"/>
      <c r="L89" s="245">
        <f>IF(L$90&gt;0,L91/L$90*100,0)</f>
        <v>10</v>
      </c>
      <c r="M89" s="50">
        <f>IF(AND(E89&gt;0,E89&lt;&gt;"0"),L89/E89,0)</f>
        <v>0</v>
      </c>
      <c r="N89" s="51">
        <f>IF(N$1&gt;0,(N$1-M89)/N$1,0)</f>
        <v>1</v>
      </c>
      <c r="O89" s="125" t="s">
        <v>823</v>
      </c>
      <c r="P89" s="43" t="s">
        <v>15</v>
      </c>
      <c r="Q89" s="35">
        <v>2</v>
      </c>
      <c r="R89" s="36" t="s">
        <v>98</v>
      </c>
    </row>
    <row r="90" spans="1:18" x14ac:dyDescent="0.25">
      <c r="A90" s="437"/>
      <c r="B90" s="361" t="s">
        <v>217</v>
      </c>
      <c r="C90" s="90" t="s">
        <v>75</v>
      </c>
      <c r="D90" s="47" t="s">
        <v>431</v>
      </c>
      <c r="E90" s="91" t="s">
        <v>431</v>
      </c>
      <c r="F90" s="47" t="s">
        <v>431</v>
      </c>
      <c r="G90" s="47" t="s">
        <v>431</v>
      </c>
      <c r="H90" s="47" t="s">
        <v>431</v>
      </c>
      <c r="I90" s="47" t="s">
        <v>431</v>
      </c>
      <c r="J90" s="47" t="s">
        <v>431</v>
      </c>
      <c r="K90" s="47" t="s">
        <v>431</v>
      </c>
      <c r="L90" s="49">
        <v>10</v>
      </c>
      <c r="M90" s="50" t="s">
        <v>45</v>
      </c>
      <c r="N90" s="92" t="s">
        <v>45</v>
      </c>
      <c r="O90" s="247" t="s">
        <v>824</v>
      </c>
      <c r="P90" s="43"/>
      <c r="Q90" s="35" t="s">
        <v>47</v>
      </c>
      <c r="R90" s="36"/>
    </row>
    <row r="91" spans="1:18" ht="10.9" customHeight="1" x14ac:dyDescent="0.25">
      <c r="A91" s="437"/>
      <c r="B91" s="365" t="s">
        <v>219</v>
      </c>
      <c r="C91" s="90" t="s">
        <v>75</v>
      </c>
      <c r="D91" s="47" t="s">
        <v>431</v>
      </c>
      <c r="E91" s="91" t="s">
        <v>431</v>
      </c>
      <c r="F91" s="47" t="s">
        <v>431</v>
      </c>
      <c r="G91" s="47" t="s">
        <v>431</v>
      </c>
      <c r="H91" s="47" t="s">
        <v>431</v>
      </c>
      <c r="I91" s="47" t="s">
        <v>431</v>
      </c>
      <c r="J91" s="47" t="s">
        <v>431</v>
      </c>
      <c r="K91" s="47" t="s">
        <v>431</v>
      </c>
      <c r="L91" s="49">
        <v>1</v>
      </c>
      <c r="M91" s="50" t="s">
        <v>45</v>
      </c>
      <c r="N91" s="92" t="s">
        <v>45</v>
      </c>
      <c r="O91" s="42" t="s">
        <v>225</v>
      </c>
      <c r="P91" s="75"/>
      <c r="Q91" s="105" t="s">
        <v>47</v>
      </c>
      <c r="R91" s="36"/>
    </row>
    <row r="92" spans="1:18" ht="19.899999999999999" customHeight="1" x14ac:dyDescent="0.25">
      <c r="A92" s="437" t="s">
        <v>221</v>
      </c>
      <c r="B92" s="321" t="s">
        <v>825</v>
      </c>
      <c r="C92" s="244" t="s">
        <v>98</v>
      </c>
      <c r="D92" s="96">
        <v>9</v>
      </c>
      <c r="E92" s="106"/>
      <c r="F92" s="107"/>
      <c r="G92" s="107"/>
      <c r="H92" s="107"/>
      <c r="I92" s="107"/>
      <c r="J92" s="107"/>
      <c r="K92" s="107"/>
      <c r="L92" s="245">
        <f>IF(L$90&gt;0,L93/L$90*100,0)</f>
        <v>20</v>
      </c>
      <c r="M92" s="50">
        <f>IF(AND(E92&gt;0,E92&lt;&gt;"0"),L92/E92,0)</f>
        <v>0</v>
      </c>
      <c r="N92" s="51">
        <f>IF(N$1&gt;0,(N$1-M92)/N$1,0)</f>
        <v>1</v>
      </c>
      <c r="O92" s="125" t="s">
        <v>223</v>
      </c>
      <c r="P92" s="43" t="s">
        <v>15</v>
      </c>
      <c r="Q92" s="35">
        <v>2</v>
      </c>
      <c r="R92" s="36" t="s">
        <v>98</v>
      </c>
    </row>
    <row r="93" spans="1:18" ht="10.9" customHeight="1" x14ac:dyDescent="0.25">
      <c r="A93" s="437"/>
      <c r="B93" s="365" t="s">
        <v>224</v>
      </c>
      <c r="C93" s="90" t="s">
        <v>75</v>
      </c>
      <c r="D93" s="47" t="s">
        <v>431</v>
      </c>
      <c r="E93" s="91" t="s">
        <v>431</v>
      </c>
      <c r="F93" s="47" t="s">
        <v>431</v>
      </c>
      <c r="G93" s="47" t="s">
        <v>431</v>
      </c>
      <c r="H93" s="47" t="s">
        <v>431</v>
      </c>
      <c r="I93" s="47" t="s">
        <v>431</v>
      </c>
      <c r="J93" s="47" t="s">
        <v>431</v>
      </c>
      <c r="K93" s="47" t="s">
        <v>431</v>
      </c>
      <c r="L93" s="49">
        <v>2</v>
      </c>
      <c r="M93" s="50" t="s">
        <v>45</v>
      </c>
      <c r="N93" s="92" t="s">
        <v>45</v>
      </c>
      <c r="O93" s="42" t="s">
        <v>225</v>
      </c>
      <c r="P93" s="75"/>
      <c r="Q93" s="105" t="s">
        <v>47</v>
      </c>
      <c r="R93" s="36"/>
    </row>
    <row r="94" spans="1:18" ht="19.899999999999999" customHeight="1" x14ac:dyDescent="0.25">
      <c r="A94" s="437" t="s">
        <v>226</v>
      </c>
      <c r="B94" s="321" t="s">
        <v>826</v>
      </c>
      <c r="C94" s="244" t="s">
        <v>98</v>
      </c>
      <c r="D94" s="96">
        <v>9</v>
      </c>
      <c r="E94" s="106"/>
      <c r="F94" s="107"/>
      <c r="G94" s="107"/>
      <c r="H94" s="107"/>
      <c r="I94" s="107"/>
      <c r="J94" s="107"/>
      <c r="K94" s="107"/>
      <c r="L94" s="245">
        <f>IF(L$90&gt;0,L95/L$90*100,0)</f>
        <v>30</v>
      </c>
      <c r="M94" s="50">
        <f>IF(AND(E94&gt;0,E94&lt;&gt;"0"),L94/E94,0)</f>
        <v>0</v>
      </c>
      <c r="N94" s="51">
        <f>IF(N$1&gt;0,(N$1-M94)/N$1,0)</f>
        <v>1</v>
      </c>
      <c r="O94" s="125" t="s">
        <v>228</v>
      </c>
      <c r="P94" s="43" t="s">
        <v>15</v>
      </c>
      <c r="Q94" s="35">
        <v>2</v>
      </c>
      <c r="R94" s="36" t="s">
        <v>98</v>
      </c>
    </row>
    <row r="95" spans="1:18" ht="10.9" customHeight="1" x14ac:dyDescent="0.25">
      <c r="A95" s="437"/>
      <c r="B95" s="365" t="s">
        <v>229</v>
      </c>
      <c r="C95" s="90" t="s">
        <v>75</v>
      </c>
      <c r="D95" s="47" t="s">
        <v>431</v>
      </c>
      <c r="E95" s="91" t="s">
        <v>431</v>
      </c>
      <c r="F95" s="47" t="s">
        <v>431</v>
      </c>
      <c r="G95" s="47" t="s">
        <v>431</v>
      </c>
      <c r="H95" s="47" t="s">
        <v>431</v>
      </c>
      <c r="I95" s="47" t="s">
        <v>431</v>
      </c>
      <c r="J95" s="47" t="s">
        <v>431</v>
      </c>
      <c r="K95" s="47" t="s">
        <v>431</v>
      </c>
      <c r="L95" s="49">
        <v>3</v>
      </c>
      <c r="M95" s="50" t="s">
        <v>45</v>
      </c>
      <c r="N95" s="92" t="s">
        <v>45</v>
      </c>
      <c r="O95" s="42"/>
      <c r="P95" s="75"/>
      <c r="Q95" s="105" t="s">
        <v>47</v>
      </c>
      <c r="R95" s="36"/>
    </row>
    <row r="96" spans="1:18" ht="19.899999999999999" customHeight="1" x14ac:dyDescent="0.25">
      <c r="A96" s="437" t="s">
        <v>230</v>
      </c>
      <c r="B96" s="321" t="s">
        <v>827</v>
      </c>
      <c r="C96" s="244" t="s">
        <v>98</v>
      </c>
      <c r="D96" s="96">
        <v>9</v>
      </c>
      <c r="E96" s="106">
        <v>45</v>
      </c>
      <c r="F96" s="107"/>
      <c r="G96" s="107"/>
      <c r="H96" s="107"/>
      <c r="I96" s="107"/>
      <c r="J96" s="107"/>
      <c r="K96" s="107"/>
      <c r="L96" s="245">
        <f>IF(L$90&gt;0,L97/L$90*100,0)</f>
        <v>40</v>
      </c>
      <c r="M96" s="50">
        <f>IF(AND(E96&gt;0,E96&lt;&gt;"0"),L96/E96,0)</f>
        <v>0.88888888888888884</v>
      </c>
      <c r="N96" s="51">
        <f>IF(N$1&gt;0,(N$1-M96)/N$1,0)</f>
        <v>-0.77777777777777768</v>
      </c>
      <c r="O96" s="125" t="s">
        <v>232</v>
      </c>
      <c r="P96" s="43" t="s">
        <v>15</v>
      </c>
      <c r="Q96" s="35">
        <v>2</v>
      </c>
      <c r="R96" s="36" t="s">
        <v>98</v>
      </c>
    </row>
    <row r="97" spans="1:18" ht="10.9" customHeight="1" x14ac:dyDescent="0.25">
      <c r="A97" s="440"/>
      <c r="B97" s="379" t="s">
        <v>233</v>
      </c>
      <c r="C97" s="101" t="s">
        <v>75</v>
      </c>
      <c r="D97" s="54" t="s">
        <v>431</v>
      </c>
      <c r="E97" s="102" t="s">
        <v>431</v>
      </c>
      <c r="F97" s="54" t="s">
        <v>431</v>
      </c>
      <c r="G97" s="54" t="s">
        <v>431</v>
      </c>
      <c r="H97" s="54" t="s">
        <v>431</v>
      </c>
      <c r="I97" s="54" t="s">
        <v>431</v>
      </c>
      <c r="J97" s="54" t="s">
        <v>431</v>
      </c>
      <c r="K97" s="54" t="s">
        <v>431</v>
      </c>
      <c r="L97" s="56">
        <v>4</v>
      </c>
      <c r="M97" s="57" t="s">
        <v>45</v>
      </c>
      <c r="N97" s="103" t="s">
        <v>45</v>
      </c>
      <c r="O97" s="59"/>
      <c r="P97" s="75"/>
      <c r="Q97" s="105" t="s">
        <v>47</v>
      </c>
      <c r="R97" s="36"/>
    </row>
    <row r="98" spans="1:18" ht="11.45" customHeight="1" x14ac:dyDescent="0.25">
      <c r="A98" s="439" t="s">
        <v>234</v>
      </c>
      <c r="B98" s="320" t="s">
        <v>664</v>
      </c>
      <c r="C98" s="129" t="s">
        <v>75</v>
      </c>
      <c r="D98" s="119">
        <v>52</v>
      </c>
      <c r="E98" s="120"/>
      <c r="F98" s="121"/>
      <c r="G98" s="121"/>
      <c r="H98" s="121"/>
      <c r="I98" s="121"/>
      <c r="J98" s="121"/>
      <c r="K98" s="121"/>
      <c r="L98" s="122"/>
      <c r="M98" s="65">
        <f>IF(AND(E98&gt;0,E98&lt;&gt;"0"),L98/E98,0)</f>
        <v>0</v>
      </c>
      <c r="N98" s="66">
        <f>IF(N$1&gt;0,(N$1-M98)/N$1,0)</f>
        <v>1</v>
      </c>
      <c r="O98" s="248"/>
      <c r="P98" s="59" t="s">
        <v>119</v>
      </c>
      <c r="Q98" s="246">
        <v>1</v>
      </c>
    </row>
    <row r="99" spans="1:18" ht="19.899999999999999" customHeight="1" x14ac:dyDescent="0.25">
      <c r="A99" s="437" t="s">
        <v>237</v>
      </c>
      <c r="B99" s="320" t="s">
        <v>665</v>
      </c>
      <c r="C99" s="129" t="s">
        <v>239</v>
      </c>
      <c r="D99" s="85">
        <v>9</v>
      </c>
      <c r="E99" s="86">
        <v>5</v>
      </c>
      <c r="F99" s="87"/>
      <c r="G99" s="87"/>
      <c r="H99" s="87"/>
      <c r="I99" s="87"/>
      <c r="J99" s="87"/>
      <c r="K99" s="87"/>
      <c r="L99" s="249">
        <f>IF(L100&gt;0,L101/L100,0)</f>
        <v>4.5</v>
      </c>
      <c r="M99" s="65">
        <f>IF(AND(E99&gt;0,E99&lt;&gt;"0"),L99/E99,0)</f>
        <v>0.9</v>
      </c>
      <c r="N99" s="66">
        <f>IF(N$1&gt;0,(N$1-M99)/N$1,0)</f>
        <v>-0.8</v>
      </c>
      <c r="O99" s="131" t="s">
        <v>240</v>
      </c>
      <c r="P99" s="43" t="s">
        <v>15</v>
      </c>
      <c r="Q99" s="35">
        <v>2</v>
      </c>
      <c r="R99" s="36" t="s">
        <v>98</v>
      </c>
    </row>
    <row r="100" spans="1:18" x14ac:dyDescent="0.25">
      <c r="A100" s="437"/>
      <c r="B100" s="361" t="s">
        <v>241</v>
      </c>
      <c r="C100" s="90" t="s">
        <v>193</v>
      </c>
      <c r="D100" s="47" t="s">
        <v>431</v>
      </c>
      <c r="E100" s="91" t="s">
        <v>431</v>
      </c>
      <c r="F100" s="47" t="s">
        <v>431</v>
      </c>
      <c r="G100" s="47" t="s">
        <v>431</v>
      </c>
      <c r="H100" s="47" t="s">
        <v>431</v>
      </c>
      <c r="I100" s="47" t="s">
        <v>431</v>
      </c>
      <c r="J100" s="47" t="s">
        <v>431</v>
      </c>
      <c r="K100" s="47" t="s">
        <v>431</v>
      </c>
      <c r="L100" s="49">
        <v>10</v>
      </c>
      <c r="M100" s="50" t="s">
        <v>45</v>
      </c>
      <c r="N100" s="92" t="s">
        <v>45</v>
      </c>
      <c r="O100" s="42"/>
      <c r="P100" s="43"/>
      <c r="Q100" s="35" t="s">
        <v>47</v>
      </c>
      <c r="R100" s="36"/>
    </row>
    <row r="101" spans="1:18" ht="10.9" customHeight="1" x14ac:dyDescent="0.25">
      <c r="A101" s="440"/>
      <c r="B101" s="364" t="s">
        <v>242</v>
      </c>
      <c r="C101" s="101" t="s">
        <v>239</v>
      </c>
      <c r="D101" s="54" t="s">
        <v>431</v>
      </c>
      <c r="E101" s="102" t="s">
        <v>431</v>
      </c>
      <c r="F101" s="54" t="s">
        <v>431</v>
      </c>
      <c r="G101" s="54" t="s">
        <v>431</v>
      </c>
      <c r="H101" s="54" t="s">
        <v>431</v>
      </c>
      <c r="I101" s="54" t="s">
        <v>431</v>
      </c>
      <c r="J101" s="54" t="s">
        <v>431</v>
      </c>
      <c r="K101" s="54" t="s">
        <v>431</v>
      </c>
      <c r="L101" s="56">
        <v>45</v>
      </c>
      <c r="M101" s="57" t="s">
        <v>45</v>
      </c>
      <c r="N101" s="103" t="s">
        <v>45</v>
      </c>
      <c r="O101" s="59"/>
      <c r="P101" s="75"/>
      <c r="Q101" s="105" t="s">
        <v>47</v>
      </c>
      <c r="R101" s="36"/>
    </row>
    <row r="102" spans="1:18" ht="25.9" customHeight="1" x14ac:dyDescent="0.25">
      <c r="A102" s="439" t="s">
        <v>243</v>
      </c>
      <c r="B102" s="320" t="s">
        <v>666</v>
      </c>
      <c r="C102" s="61" t="s">
        <v>245</v>
      </c>
      <c r="D102" s="85">
        <v>1405.4</v>
      </c>
      <c r="E102" s="86"/>
      <c r="F102" s="87"/>
      <c r="G102" s="87"/>
      <c r="H102" s="87"/>
      <c r="I102" s="87"/>
      <c r="J102" s="87"/>
      <c r="K102" s="87"/>
      <c r="L102" s="88">
        <f>IF(L103&gt;0,L104/L103*1000,0)</f>
        <v>0</v>
      </c>
      <c r="M102" s="65">
        <f>IF(AND(E102&gt;0,E102&lt;&gt;"0"),L102/E102,0)</f>
        <v>0</v>
      </c>
      <c r="N102" s="66">
        <f>IF(N$1&gt;0,(N$1-M102)/N$1,0)</f>
        <v>1</v>
      </c>
      <c r="O102" s="98" t="s">
        <v>246</v>
      </c>
      <c r="P102" s="68" t="s">
        <v>42</v>
      </c>
      <c r="Q102" s="84"/>
      <c r="R102" s="36" t="s">
        <v>247</v>
      </c>
    </row>
    <row r="103" spans="1:18" x14ac:dyDescent="0.25">
      <c r="A103" s="437"/>
      <c r="B103" s="336" t="s">
        <v>828</v>
      </c>
      <c r="C103" s="90" t="s">
        <v>75</v>
      </c>
      <c r="D103" s="47" t="s">
        <v>431</v>
      </c>
      <c r="E103" s="91" t="s">
        <v>431</v>
      </c>
      <c r="F103" s="47" t="s">
        <v>431</v>
      </c>
      <c r="G103" s="47" t="s">
        <v>431</v>
      </c>
      <c r="H103" s="47" t="s">
        <v>431</v>
      </c>
      <c r="I103" s="47" t="s">
        <v>431</v>
      </c>
      <c r="J103" s="47" t="s">
        <v>431</v>
      </c>
      <c r="K103" s="47" t="s">
        <v>431</v>
      </c>
      <c r="L103" s="49"/>
      <c r="M103" s="50" t="s">
        <v>45</v>
      </c>
      <c r="N103" s="92" t="s">
        <v>45</v>
      </c>
      <c r="O103" s="42" t="s">
        <v>249</v>
      </c>
      <c r="P103" s="42"/>
      <c r="Q103" s="35" t="s">
        <v>47</v>
      </c>
      <c r="R103" s="36"/>
    </row>
    <row r="104" spans="1:18" x14ac:dyDescent="0.25">
      <c r="A104" s="437"/>
      <c r="B104" s="345" t="s">
        <v>250</v>
      </c>
      <c r="C104" s="90" t="s">
        <v>747</v>
      </c>
      <c r="D104" s="47" t="s">
        <v>431</v>
      </c>
      <c r="E104" s="91" t="s">
        <v>431</v>
      </c>
      <c r="F104" s="47" t="s">
        <v>431</v>
      </c>
      <c r="G104" s="47" t="s">
        <v>431</v>
      </c>
      <c r="H104" s="47" t="s">
        <v>431</v>
      </c>
      <c r="I104" s="47" t="s">
        <v>431</v>
      </c>
      <c r="J104" s="47" t="s">
        <v>431</v>
      </c>
      <c r="K104" s="47" t="s">
        <v>431</v>
      </c>
      <c r="L104" s="49"/>
      <c r="M104" s="50" t="s">
        <v>45</v>
      </c>
      <c r="N104" s="92" t="s">
        <v>45</v>
      </c>
      <c r="O104" s="42" t="s">
        <v>251</v>
      </c>
      <c r="P104" s="42"/>
      <c r="Q104" s="35" t="s">
        <v>47</v>
      </c>
      <c r="R104" s="36"/>
    </row>
    <row r="105" spans="1:18" ht="25.15" customHeight="1" x14ac:dyDescent="0.25">
      <c r="A105" s="437" t="s">
        <v>252</v>
      </c>
      <c r="B105" s="321" t="s">
        <v>667</v>
      </c>
      <c r="C105" s="46" t="s">
        <v>245</v>
      </c>
      <c r="D105" s="96">
        <v>1800.9</v>
      </c>
      <c r="E105" s="106"/>
      <c r="F105" s="107"/>
      <c r="G105" s="107"/>
      <c r="H105" s="107"/>
      <c r="I105" s="107"/>
      <c r="J105" s="107"/>
      <c r="K105" s="107"/>
      <c r="L105" s="97">
        <f>IF(L106&gt;0,L107/L106*1000,0)</f>
        <v>0</v>
      </c>
      <c r="M105" s="50">
        <f>IF(AND(E105&gt;0,E105&lt;&gt;"0"),L105/E105,0)</f>
        <v>0</v>
      </c>
      <c r="N105" s="51">
        <f>IF(N$1&gt;0,(N$1-M105)/N$1,0)</f>
        <v>1</v>
      </c>
      <c r="O105" s="446" t="s">
        <v>254</v>
      </c>
      <c r="P105" s="42" t="s">
        <v>42</v>
      </c>
      <c r="Q105" s="35"/>
      <c r="R105" s="36" t="s">
        <v>247</v>
      </c>
    </row>
    <row r="106" spans="1:18" x14ac:dyDescent="0.25">
      <c r="A106" s="437"/>
      <c r="B106" s="370" t="s">
        <v>255</v>
      </c>
      <c r="C106" s="90" t="s">
        <v>75</v>
      </c>
      <c r="D106" s="47" t="s">
        <v>431</v>
      </c>
      <c r="E106" s="91" t="s">
        <v>431</v>
      </c>
      <c r="F106" s="47" t="s">
        <v>431</v>
      </c>
      <c r="G106" s="47" t="s">
        <v>431</v>
      </c>
      <c r="H106" s="47" t="s">
        <v>431</v>
      </c>
      <c r="I106" s="47" t="s">
        <v>431</v>
      </c>
      <c r="J106" s="47" t="s">
        <v>431</v>
      </c>
      <c r="K106" s="47" t="s">
        <v>431</v>
      </c>
      <c r="L106" s="49"/>
      <c r="M106" s="50" t="s">
        <v>45</v>
      </c>
      <c r="N106" s="92" t="s">
        <v>45</v>
      </c>
      <c r="O106" s="42" t="s">
        <v>249</v>
      </c>
      <c r="P106" s="42"/>
      <c r="Q106" s="35" t="s">
        <v>47</v>
      </c>
      <c r="R106" s="36"/>
    </row>
    <row r="107" spans="1:18" ht="10.9" customHeight="1" x14ac:dyDescent="0.25">
      <c r="A107" s="440"/>
      <c r="B107" s="406" t="s">
        <v>256</v>
      </c>
      <c r="C107" s="101" t="s">
        <v>747</v>
      </c>
      <c r="D107" s="54" t="s">
        <v>431</v>
      </c>
      <c r="E107" s="102" t="s">
        <v>431</v>
      </c>
      <c r="F107" s="54" t="s">
        <v>431</v>
      </c>
      <c r="G107" s="54" t="s">
        <v>431</v>
      </c>
      <c r="H107" s="54" t="s">
        <v>431</v>
      </c>
      <c r="I107" s="54" t="s">
        <v>431</v>
      </c>
      <c r="J107" s="54" t="s">
        <v>431</v>
      </c>
      <c r="K107" s="54" t="s">
        <v>431</v>
      </c>
      <c r="L107" s="56"/>
      <c r="M107" s="57" t="s">
        <v>45</v>
      </c>
      <c r="N107" s="103" t="s">
        <v>45</v>
      </c>
      <c r="O107" s="59" t="s">
        <v>257</v>
      </c>
      <c r="P107" s="59"/>
      <c r="Q107" s="35" t="s">
        <v>47</v>
      </c>
      <c r="R107" s="36"/>
    </row>
    <row r="108" spans="1:18" ht="12.75" customHeight="1" x14ac:dyDescent="0.25">
      <c r="A108" s="439" t="s">
        <v>258</v>
      </c>
      <c r="B108" s="334" t="s">
        <v>668</v>
      </c>
      <c r="C108" s="138" t="s">
        <v>75</v>
      </c>
      <c r="D108" s="175">
        <v>76</v>
      </c>
      <c r="E108" s="120"/>
      <c r="F108" s="176"/>
      <c r="G108" s="176"/>
      <c r="H108" s="176"/>
      <c r="I108" s="176"/>
      <c r="J108" s="176"/>
      <c r="K108" s="176"/>
      <c r="L108" s="122"/>
      <c r="M108" s="65">
        <f>IF(AND(E108&gt;0,E108&lt;&gt;"0"),L108/E108,0)</f>
        <v>0</v>
      </c>
      <c r="N108" s="66">
        <f>IF(N$1&gt;0,(N$1-M108)/N$1,0)</f>
        <v>1</v>
      </c>
      <c r="O108" s="446" t="s">
        <v>260</v>
      </c>
      <c r="P108" s="177" t="s">
        <v>42</v>
      </c>
      <c r="Q108" s="178"/>
      <c r="R108" s="36" t="s">
        <v>261</v>
      </c>
    </row>
    <row r="109" spans="1:18" ht="12.75" customHeight="1" x14ac:dyDescent="0.25">
      <c r="A109" s="437" t="s">
        <v>262</v>
      </c>
      <c r="B109" s="335" t="s">
        <v>669</v>
      </c>
      <c r="C109" s="52" t="s">
        <v>75</v>
      </c>
      <c r="D109" s="47">
        <v>31</v>
      </c>
      <c r="E109" s="123"/>
      <c r="F109" s="124"/>
      <c r="G109" s="124"/>
      <c r="H109" s="124"/>
      <c r="I109" s="124"/>
      <c r="J109" s="124"/>
      <c r="K109" s="124"/>
      <c r="L109" s="49"/>
      <c r="M109" s="50">
        <f>IF(AND(E109&gt;0,E109&lt;&gt;"0"),L109/E109,0)</f>
        <v>0</v>
      </c>
      <c r="N109" s="51">
        <f>IF(N$1&gt;0,(N$1-M109)/N$1,0)</f>
        <v>1</v>
      </c>
      <c r="O109" s="42" t="s">
        <v>264</v>
      </c>
      <c r="P109" s="143" t="s">
        <v>265</v>
      </c>
      <c r="Q109" s="144">
        <v>1</v>
      </c>
      <c r="R109" s="36" t="s">
        <v>266</v>
      </c>
    </row>
    <row r="110" spans="1:18" ht="12.75" customHeight="1" x14ac:dyDescent="0.25">
      <c r="A110" s="440" t="s">
        <v>267</v>
      </c>
      <c r="B110" s="322" t="s">
        <v>670</v>
      </c>
      <c r="C110" s="152" t="s">
        <v>75</v>
      </c>
      <c r="D110" s="54">
        <v>2</v>
      </c>
      <c r="E110" s="179"/>
      <c r="F110" s="180"/>
      <c r="G110" s="180"/>
      <c r="H110" s="180"/>
      <c r="I110" s="180"/>
      <c r="J110" s="180"/>
      <c r="K110" s="180"/>
      <c r="L110" s="56"/>
      <c r="M110" s="57">
        <f>IF(AND(E110&gt;0,E110&lt;&gt;"0"),L110/E110,0)</f>
        <v>0</v>
      </c>
      <c r="N110" s="58">
        <f>IF(N$1&gt;0,(N$1-M110)/N$1,0)</f>
        <v>1</v>
      </c>
      <c r="O110" s="59" t="s">
        <v>269</v>
      </c>
      <c r="P110" s="59" t="s">
        <v>42</v>
      </c>
      <c r="Q110" s="105"/>
      <c r="R110" s="36" t="s">
        <v>270</v>
      </c>
    </row>
    <row r="111" spans="1:18" ht="25.9" customHeight="1" x14ac:dyDescent="0.25">
      <c r="A111" s="439" t="s">
        <v>271</v>
      </c>
      <c r="B111" s="320" t="s">
        <v>671</v>
      </c>
      <c r="C111" s="138" t="s">
        <v>273</v>
      </c>
      <c r="D111" s="85">
        <v>63.081532881249011</v>
      </c>
      <c r="E111" s="86">
        <v>35</v>
      </c>
      <c r="F111" s="87"/>
      <c r="G111" s="87"/>
      <c r="H111" s="87"/>
      <c r="I111" s="87"/>
      <c r="J111" s="87"/>
      <c r="K111" s="87"/>
      <c r="L111" s="88">
        <f>IF(L112&gt;0,L113/L112*100000,0)</f>
        <v>30</v>
      </c>
      <c r="M111" s="65">
        <f>IF(AND(E111&gt;0,E111&lt;&gt;"0"),L111/E111,0)</f>
        <v>0.8571428571428571</v>
      </c>
      <c r="N111" s="51">
        <f>IF(N$1&gt;0,(N$1-M111)/N$1,0)</f>
        <v>-0.71428571428571419</v>
      </c>
      <c r="O111" s="98" t="s">
        <v>274</v>
      </c>
      <c r="P111" s="68" t="s">
        <v>829</v>
      </c>
      <c r="Q111" s="84">
        <v>2</v>
      </c>
      <c r="R111" s="36" t="s">
        <v>276</v>
      </c>
    </row>
    <row r="112" spans="1:18" x14ac:dyDescent="0.25">
      <c r="A112" s="437"/>
      <c r="B112" s="361" t="s">
        <v>830</v>
      </c>
      <c r="C112" s="52" t="s">
        <v>831</v>
      </c>
      <c r="D112" s="70" t="s">
        <v>431</v>
      </c>
      <c r="E112" s="140" t="s">
        <v>431</v>
      </c>
      <c r="F112" s="70" t="s">
        <v>431</v>
      </c>
      <c r="G112" s="70" t="s">
        <v>431</v>
      </c>
      <c r="H112" s="70" t="s">
        <v>431</v>
      </c>
      <c r="I112" s="70" t="s">
        <v>431</v>
      </c>
      <c r="J112" s="70" t="s">
        <v>431</v>
      </c>
      <c r="K112" s="70" t="s">
        <v>431</v>
      </c>
      <c r="L112" s="49">
        <v>10000</v>
      </c>
      <c r="M112" s="50" t="s">
        <v>45</v>
      </c>
      <c r="N112" s="92" t="s">
        <v>45</v>
      </c>
      <c r="O112" s="42" t="s">
        <v>249</v>
      </c>
      <c r="P112" s="43"/>
      <c r="Q112" s="35" t="s">
        <v>47</v>
      </c>
      <c r="R112" s="36"/>
    </row>
    <row r="113" spans="1:18" x14ac:dyDescent="0.25">
      <c r="A113" s="437"/>
      <c r="B113" s="361" t="s">
        <v>278</v>
      </c>
      <c r="C113" s="52" t="s">
        <v>75</v>
      </c>
      <c r="D113" s="47" t="s">
        <v>431</v>
      </c>
      <c r="E113" s="91" t="s">
        <v>431</v>
      </c>
      <c r="F113" s="47" t="s">
        <v>431</v>
      </c>
      <c r="G113" s="47" t="s">
        <v>431</v>
      </c>
      <c r="H113" s="47" t="s">
        <v>431</v>
      </c>
      <c r="I113" s="47" t="s">
        <v>431</v>
      </c>
      <c r="J113" s="47" t="s">
        <v>431</v>
      </c>
      <c r="K113" s="47" t="s">
        <v>431</v>
      </c>
      <c r="L113" s="49">
        <v>3</v>
      </c>
      <c r="M113" s="50" t="s">
        <v>45</v>
      </c>
      <c r="N113" s="92" t="s">
        <v>45</v>
      </c>
      <c r="O113" s="141" t="s">
        <v>279</v>
      </c>
      <c r="P113" s="43"/>
      <c r="Q113" s="35" t="s">
        <v>47</v>
      </c>
      <c r="R113" s="36"/>
    </row>
    <row r="114" spans="1:18" x14ac:dyDescent="0.25">
      <c r="A114" s="437" t="s">
        <v>280</v>
      </c>
      <c r="B114" s="321" t="s">
        <v>672</v>
      </c>
      <c r="C114" s="52" t="s">
        <v>98</v>
      </c>
      <c r="D114" s="96">
        <v>71.400000000000006</v>
      </c>
      <c r="E114" s="106">
        <v>20</v>
      </c>
      <c r="F114" s="107"/>
      <c r="G114" s="107"/>
      <c r="H114" s="107"/>
      <c r="I114" s="107"/>
      <c r="J114" s="107"/>
      <c r="K114" s="107"/>
      <c r="L114" s="97">
        <f>IF(L115&gt;0,L116/L115*100,0)</f>
        <v>0.15</v>
      </c>
      <c r="M114" s="50">
        <f>IF(AND(E114&gt;0,E114&lt;&gt;"0"),L114/E114,0)</f>
        <v>7.4999999999999997E-3</v>
      </c>
      <c r="N114" s="51">
        <f>IF(N$1&gt;0,(N$1-M114)/N$1,0)</f>
        <v>0.98499999999999999</v>
      </c>
      <c r="O114" s="98" t="s">
        <v>282</v>
      </c>
      <c r="P114" s="43" t="s">
        <v>42</v>
      </c>
      <c r="Q114" s="35"/>
      <c r="R114" s="36" t="s">
        <v>98</v>
      </c>
    </row>
    <row r="115" spans="1:18" x14ac:dyDescent="0.25">
      <c r="A115" s="437"/>
      <c r="B115" s="363" t="s">
        <v>673</v>
      </c>
      <c r="C115" s="90" t="s">
        <v>75</v>
      </c>
      <c r="D115" s="47" t="s">
        <v>431</v>
      </c>
      <c r="E115" s="91" t="s">
        <v>431</v>
      </c>
      <c r="F115" s="47" t="s">
        <v>431</v>
      </c>
      <c r="G115" s="47" t="s">
        <v>431</v>
      </c>
      <c r="H115" s="47" t="s">
        <v>431</v>
      </c>
      <c r="I115" s="47" t="s">
        <v>431</v>
      </c>
      <c r="J115" s="47" t="s">
        <v>431</v>
      </c>
      <c r="K115" s="47" t="s">
        <v>431</v>
      </c>
      <c r="L115" s="127">
        <f>L112</f>
        <v>10000</v>
      </c>
      <c r="M115" s="50" t="s">
        <v>45</v>
      </c>
      <c r="N115" s="92" t="s">
        <v>45</v>
      </c>
      <c r="O115" s="141" t="s">
        <v>249</v>
      </c>
      <c r="P115" s="43"/>
      <c r="Q115" s="35" t="s">
        <v>47</v>
      </c>
      <c r="R115" s="36"/>
    </row>
    <row r="116" spans="1:18" x14ac:dyDescent="0.25">
      <c r="A116" s="437"/>
      <c r="B116" s="361" t="s">
        <v>832</v>
      </c>
      <c r="C116" s="90" t="s">
        <v>75</v>
      </c>
      <c r="D116" s="47" t="s">
        <v>431</v>
      </c>
      <c r="E116" s="91" t="s">
        <v>431</v>
      </c>
      <c r="F116" s="47" t="s">
        <v>431</v>
      </c>
      <c r="G116" s="47" t="s">
        <v>431</v>
      </c>
      <c r="H116" s="47" t="s">
        <v>431</v>
      </c>
      <c r="I116" s="47" t="s">
        <v>431</v>
      </c>
      <c r="J116" s="47" t="s">
        <v>431</v>
      </c>
      <c r="K116" s="47" t="s">
        <v>431</v>
      </c>
      <c r="L116" s="49">
        <v>15</v>
      </c>
      <c r="M116" s="50" t="s">
        <v>45</v>
      </c>
      <c r="N116" s="92" t="s">
        <v>45</v>
      </c>
      <c r="O116" s="42" t="s">
        <v>285</v>
      </c>
      <c r="P116" s="43"/>
      <c r="Q116" s="35" t="s">
        <v>47</v>
      </c>
      <c r="R116" s="36"/>
    </row>
    <row r="117" spans="1:18" x14ac:dyDescent="0.25">
      <c r="A117" s="437" t="s">
        <v>286</v>
      </c>
      <c r="B117" s="321" t="s">
        <v>674</v>
      </c>
      <c r="C117" s="52" t="s">
        <v>98</v>
      </c>
      <c r="D117" s="96">
        <v>66.7</v>
      </c>
      <c r="E117" s="106">
        <v>15</v>
      </c>
      <c r="F117" s="107"/>
      <c r="G117" s="107"/>
      <c r="H117" s="107"/>
      <c r="I117" s="107"/>
      <c r="J117" s="107"/>
      <c r="K117" s="107"/>
      <c r="L117" s="97">
        <f>IF(L118&gt;0,L119/L118*100,0)</f>
        <v>33.333333333333329</v>
      </c>
      <c r="M117" s="50">
        <f>IF(AND(E117&gt;0,E117&lt;&gt;"0"),L117/E117,0)</f>
        <v>2.2222222222222219</v>
      </c>
      <c r="N117" s="51">
        <f>IF(N$1&gt;0,(N$1-M117)/N$1,0)</f>
        <v>-3.4444444444444442</v>
      </c>
      <c r="O117" s="142" t="s">
        <v>675</v>
      </c>
      <c r="P117" s="143" t="s">
        <v>289</v>
      </c>
      <c r="Q117" s="144">
        <v>2</v>
      </c>
      <c r="R117" s="36" t="s">
        <v>98</v>
      </c>
    </row>
    <row r="118" spans="1:18" ht="12.75" customHeight="1" x14ac:dyDescent="0.25">
      <c r="A118" s="437"/>
      <c r="B118" s="363" t="s">
        <v>676</v>
      </c>
      <c r="C118" s="90" t="s">
        <v>75</v>
      </c>
      <c r="D118" s="47" t="s">
        <v>431</v>
      </c>
      <c r="E118" s="91" t="s">
        <v>431</v>
      </c>
      <c r="F118" s="47" t="s">
        <v>431</v>
      </c>
      <c r="G118" s="47" t="s">
        <v>431</v>
      </c>
      <c r="H118" s="47" t="s">
        <v>431</v>
      </c>
      <c r="I118" s="47" t="s">
        <v>431</v>
      </c>
      <c r="J118" s="47" t="s">
        <v>431</v>
      </c>
      <c r="K118" s="47" t="s">
        <v>431</v>
      </c>
      <c r="L118" s="127">
        <f>L113</f>
        <v>3</v>
      </c>
      <c r="M118" s="50" t="s">
        <v>45</v>
      </c>
      <c r="N118" s="92" t="s">
        <v>45</v>
      </c>
      <c r="O118" s="145" t="s">
        <v>677</v>
      </c>
      <c r="P118" s="43"/>
      <c r="Q118" s="35" t="s">
        <v>47</v>
      </c>
      <c r="R118" s="36"/>
    </row>
    <row r="119" spans="1:18" ht="10.9" customHeight="1" x14ac:dyDescent="0.25">
      <c r="A119" s="440"/>
      <c r="B119" s="364" t="s">
        <v>292</v>
      </c>
      <c r="C119" s="101" t="s">
        <v>75</v>
      </c>
      <c r="D119" s="54" t="s">
        <v>431</v>
      </c>
      <c r="E119" s="102" t="s">
        <v>431</v>
      </c>
      <c r="F119" s="54" t="s">
        <v>431</v>
      </c>
      <c r="G119" s="54" t="s">
        <v>431</v>
      </c>
      <c r="H119" s="54" t="s">
        <v>431</v>
      </c>
      <c r="I119" s="54" t="s">
        <v>431</v>
      </c>
      <c r="J119" s="54" t="s">
        <v>431</v>
      </c>
      <c r="K119" s="54" t="s">
        <v>431</v>
      </c>
      <c r="L119" s="56">
        <v>1</v>
      </c>
      <c r="M119" s="57" t="s">
        <v>45</v>
      </c>
      <c r="N119" s="103" t="s">
        <v>45</v>
      </c>
      <c r="O119" s="146" t="s">
        <v>675</v>
      </c>
      <c r="P119" s="59"/>
      <c r="Q119" s="105" t="s">
        <v>47</v>
      </c>
      <c r="R119" s="36"/>
    </row>
    <row r="120" spans="1:18" ht="15.75" customHeight="1" x14ac:dyDescent="0.25">
      <c r="A120" s="439" t="s">
        <v>294</v>
      </c>
      <c r="B120" s="320" t="s">
        <v>678</v>
      </c>
      <c r="C120" s="138" t="s">
        <v>75</v>
      </c>
      <c r="D120" s="85" t="s">
        <v>619</v>
      </c>
      <c r="E120" s="147"/>
      <c r="F120" s="148"/>
      <c r="G120" s="148"/>
      <c r="H120" s="148"/>
      <c r="I120" s="148"/>
      <c r="J120" s="148"/>
      <c r="K120" s="148"/>
      <c r="L120" s="122"/>
      <c r="M120" s="149" t="str">
        <f>IF(L120&gt;0,"*","")</f>
        <v/>
      </c>
      <c r="N120" s="51" t="str">
        <f t="shared" ref="N120:N125" si="10">IF(N$1&gt;0,(N$1-M120)/N$1,0)</f>
        <v>0</v>
      </c>
      <c r="O120" s="446" t="s">
        <v>296</v>
      </c>
      <c r="P120" s="68" t="s">
        <v>297</v>
      </c>
      <c r="Q120" s="84">
        <v>1</v>
      </c>
      <c r="R120" s="36" t="s">
        <v>298</v>
      </c>
    </row>
    <row r="121" spans="1:18" ht="15.75" customHeight="1" x14ac:dyDescent="0.25">
      <c r="A121" s="437" t="s">
        <v>299</v>
      </c>
      <c r="B121" s="321" t="s">
        <v>679</v>
      </c>
      <c r="C121" s="138" t="s">
        <v>75</v>
      </c>
      <c r="D121" s="96" t="s">
        <v>619</v>
      </c>
      <c r="E121" s="48"/>
      <c r="F121" s="150"/>
      <c r="G121" s="150"/>
      <c r="H121" s="150"/>
      <c r="I121" s="150"/>
      <c r="J121" s="150"/>
      <c r="K121" s="150"/>
      <c r="L121" s="49"/>
      <c r="M121" s="151" t="str">
        <f>IF(L121&gt;0,"*","")</f>
        <v/>
      </c>
      <c r="N121" s="51" t="str">
        <f t="shared" si="10"/>
        <v>0</v>
      </c>
      <c r="O121" s="446" t="s">
        <v>296</v>
      </c>
      <c r="P121" s="68" t="s">
        <v>297</v>
      </c>
      <c r="Q121" s="84">
        <v>1</v>
      </c>
      <c r="R121" s="36" t="s">
        <v>276</v>
      </c>
    </row>
    <row r="122" spans="1:18" ht="15.75" customHeight="1" x14ac:dyDescent="0.25">
      <c r="A122" s="437" t="s">
        <v>301</v>
      </c>
      <c r="B122" s="321" t="s">
        <v>680</v>
      </c>
      <c r="C122" s="138" t="s">
        <v>75</v>
      </c>
      <c r="D122" s="96" t="s">
        <v>619</v>
      </c>
      <c r="E122" s="48"/>
      <c r="F122" s="150"/>
      <c r="G122" s="150"/>
      <c r="H122" s="150"/>
      <c r="I122" s="150"/>
      <c r="J122" s="150"/>
      <c r="K122" s="150"/>
      <c r="L122" s="49"/>
      <c r="M122" s="151" t="str">
        <f>IF(L122&gt;0,"*","")</f>
        <v/>
      </c>
      <c r="N122" s="51" t="str">
        <f t="shared" si="10"/>
        <v>0</v>
      </c>
      <c r="O122" s="446" t="s">
        <v>296</v>
      </c>
      <c r="P122" s="68" t="s">
        <v>297</v>
      </c>
      <c r="Q122" s="84">
        <v>1</v>
      </c>
      <c r="R122" s="36" t="s">
        <v>276</v>
      </c>
    </row>
    <row r="123" spans="1:18" ht="15.75" customHeight="1" x14ac:dyDescent="0.25">
      <c r="A123" s="437" t="s">
        <v>303</v>
      </c>
      <c r="B123" s="321" t="s">
        <v>681</v>
      </c>
      <c r="C123" s="138" t="s">
        <v>75</v>
      </c>
      <c r="D123" s="96" t="s">
        <v>619</v>
      </c>
      <c r="E123" s="48"/>
      <c r="F123" s="150"/>
      <c r="G123" s="150"/>
      <c r="H123" s="150"/>
      <c r="I123" s="150"/>
      <c r="J123" s="150"/>
      <c r="K123" s="150"/>
      <c r="L123" s="49"/>
      <c r="M123" s="151" t="str">
        <f>IF(L123&gt;0,"*","")</f>
        <v/>
      </c>
      <c r="N123" s="51" t="str">
        <f t="shared" si="10"/>
        <v>0</v>
      </c>
      <c r="O123" s="446" t="s">
        <v>296</v>
      </c>
      <c r="P123" s="68" t="s">
        <v>297</v>
      </c>
      <c r="Q123" s="84">
        <v>1</v>
      </c>
      <c r="R123" s="36" t="s">
        <v>276</v>
      </c>
    </row>
    <row r="124" spans="1:18" ht="15.75" customHeight="1" x14ac:dyDescent="0.25">
      <c r="A124" s="440" t="s">
        <v>305</v>
      </c>
      <c r="B124" s="322" t="s">
        <v>682</v>
      </c>
      <c r="C124" s="152" t="s">
        <v>75</v>
      </c>
      <c r="D124" s="153" t="s">
        <v>619</v>
      </c>
      <c r="E124" s="55"/>
      <c r="F124" s="154"/>
      <c r="G124" s="154"/>
      <c r="H124" s="154"/>
      <c r="I124" s="154"/>
      <c r="J124" s="154"/>
      <c r="K124" s="154"/>
      <c r="L124" s="56"/>
      <c r="M124" s="155" t="str">
        <f>IF(L124&gt;0,"*","")</f>
        <v/>
      </c>
      <c r="N124" s="58" t="str">
        <f t="shared" si="10"/>
        <v>0</v>
      </c>
      <c r="O124" s="59" t="s">
        <v>296</v>
      </c>
      <c r="P124" s="59" t="s">
        <v>297</v>
      </c>
      <c r="Q124" s="105">
        <v>1</v>
      </c>
      <c r="R124" s="36" t="s">
        <v>276</v>
      </c>
    </row>
    <row r="125" spans="1:18" ht="19.5" customHeight="1" x14ac:dyDescent="0.25">
      <c r="A125" s="439" t="s">
        <v>307</v>
      </c>
      <c r="B125" s="321" t="s">
        <v>683</v>
      </c>
      <c r="C125" s="162" t="s">
        <v>98</v>
      </c>
      <c r="D125" s="96">
        <v>66.7</v>
      </c>
      <c r="E125" s="106">
        <v>96</v>
      </c>
      <c r="F125" s="107"/>
      <c r="G125" s="107"/>
      <c r="H125" s="107"/>
      <c r="I125" s="107"/>
      <c r="J125" s="107"/>
      <c r="K125" s="107"/>
      <c r="L125" s="97">
        <f>IF(L126&gt;0,L127/L126*100,0)</f>
        <v>90</v>
      </c>
      <c r="M125" s="50">
        <f>IF(AND(E125&gt;0,E125&lt;&gt;"0"),L125/E125,0)</f>
        <v>0.9375</v>
      </c>
      <c r="N125" s="51">
        <f t="shared" si="10"/>
        <v>-0.875</v>
      </c>
      <c r="O125" s="225" t="s">
        <v>309</v>
      </c>
      <c r="P125" s="177" t="s">
        <v>310</v>
      </c>
      <c r="Q125" s="178">
        <v>2</v>
      </c>
      <c r="R125" s="36" t="s">
        <v>98</v>
      </c>
    </row>
    <row r="126" spans="1:18" ht="14.25" customHeight="1" x14ac:dyDescent="0.25">
      <c r="A126" s="437"/>
      <c r="B126" s="365" t="s">
        <v>311</v>
      </c>
      <c r="C126" s="90" t="s">
        <v>75</v>
      </c>
      <c r="D126" s="47" t="s">
        <v>431</v>
      </c>
      <c r="E126" s="91" t="s">
        <v>431</v>
      </c>
      <c r="F126" s="47" t="s">
        <v>431</v>
      </c>
      <c r="G126" s="47" t="s">
        <v>431</v>
      </c>
      <c r="H126" s="47" t="s">
        <v>431</v>
      </c>
      <c r="I126" s="47" t="s">
        <v>431</v>
      </c>
      <c r="J126" s="47" t="s">
        <v>431</v>
      </c>
      <c r="K126" s="47" t="s">
        <v>431</v>
      </c>
      <c r="L126" s="49">
        <v>10</v>
      </c>
      <c r="M126" s="50" t="s">
        <v>45</v>
      </c>
      <c r="N126" s="92" t="s">
        <v>45</v>
      </c>
      <c r="O126" s="780" t="s">
        <v>312</v>
      </c>
      <c r="P126" s="43"/>
      <c r="Q126" s="35" t="s">
        <v>47</v>
      </c>
      <c r="R126" s="36"/>
    </row>
    <row r="127" spans="1:18" ht="10.9" customHeight="1" x14ac:dyDescent="0.25">
      <c r="A127" s="437"/>
      <c r="B127" s="365" t="s">
        <v>313</v>
      </c>
      <c r="C127" s="90" t="s">
        <v>75</v>
      </c>
      <c r="D127" s="47" t="s">
        <v>431</v>
      </c>
      <c r="E127" s="91" t="s">
        <v>431</v>
      </c>
      <c r="F127" s="47" t="s">
        <v>431</v>
      </c>
      <c r="G127" s="47" t="s">
        <v>431</v>
      </c>
      <c r="H127" s="47" t="s">
        <v>431</v>
      </c>
      <c r="I127" s="47" t="s">
        <v>431</v>
      </c>
      <c r="J127" s="47" t="s">
        <v>431</v>
      </c>
      <c r="K127" s="47" t="s">
        <v>431</v>
      </c>
      <c r="L127" s="49">
        <v>9</v>
      </c>
      <c r="M127" s="50" t="s">
        <v>45</v>
      </c>
      <c r="N127" s="92" t="s">
        <v>45</v>
      </c>
      <c r="O127" s="781"/>
      <c r="P127" s="59"/>
      <c r="Q127" s="105" t="s">
        <v>47</v>
      </c>
      <c r="R127" s="36"/>
    </row>
    <row r="128" spans="1:18" ht="28.5" customHeight="1" x14ac:dyDescent="0.25">
      <c r="A128" s="437" t="s">
        <v>314</v>
      </c>
      <c r="B128" s="420" t="s">
        <v>684</v>
      </c>
      <c r="C128" s="162" t="s">
        <v>98</v>
      </c>
      <c r="D128" s="96">
        <v>66.7</v>
      </c>
      <c r="E128" s="106">
        <v>35</v>
      </c>
      <c r="F128" s="107"/>
      <c r="G128" s="107"/>
      <c r="H128" s="107"/>
      <c r="I128" s="107"/>
      <c r="J128" s="107"/>
      <c r="K128" s="107"/>
      <c r="L128" s="97">
        <f>IF(L127&gt;0,L129/L127*100,0)</f>
        <v>33.333333333333329</v>
      </c>
      <c r="M128" s="50">
        <f>IF(AND(E128&gt;0,E128&lt;&gt;"0"),L128/E128,0)</f>
        <v>0.95238095238095222</v>
      </c>
      <c r="N128" s="51">
        <f>IF(N$1&gt;0,(N$1-M128)/N$1,0)</f>
        <v>-0.90476190476190443</v>
      </c>
      <c r="O128" s="125" t="s">
        <v>316</v>
      </c>
      <c r="P128" s="177" t="s">
        <v>310</v>
      </c>
      <c r="Q128" s="178">
        <v>2</v>
      </c>
      <c r="R128" s="36" t="s">
        <v>98</v>
      </c>
    </row>
    <row r="129" spans="1:18" ht="10.9" customHeight="1" x14ac:dyDescent="0.25">
      <c r="A129" s="440"/>
      <c r="B129" s="379" t="s">
        <v>317</v>
      </c>
      <c r="C129" s="101" t="s">
        <v>75</v>
      </c>
      <c r="D129" s="54" t="s">
        <v>431</v>
      </c>
      <c r="E129" s="102" t="s">
        <v>431</v>
      </c>
      <c r="F129" s="54" t="s">
        <v>431</v>
      </c>
      <c r="G129" s="54" t="s">
        <v>431</v>
      </c>
      <c r="H129" s="54" t="s">
        <v>431</v>
      </c>
      <c r="I129" s="54" t="s">
        <v>431</v>
      </c>
      <c r="J129" s="54" t="s">
        <v>431</v>
      </c>
      <c r="K129" s="54" t="s">
        <v>431</v>
      </c>
      <c r="L129" s="56">
        <v>3</v>
      </c>
      <c r="M129" s="57" t="s">
        <v>45</v>
      </c>
      <c r="N129" s="103" t="s">
        <v>45</v>
      </c>
      <c r="O129" s="59" t="s">
        <v>318</v>
      </c>
      <c r="P129" s="43"/>
      <c r="Q129" s="35" t="s">
        <v>47</v>
      </c>
      <c r="R129" s="36"/>
    </row>
    <row r="130" spans="1:18" s="230" customFormat="1" ht="10.9" customHeight="1" x14ac:dyDescent="0.2">
      <c r="A130" s="441" t="s">
        <v>319</v>
      </c>
      <c r="B130" s="321" t="s">
        <v>685</v>
      </c>
      <c r="C130" s="52" t="s">
        <v>98</v>
      </c>
      <c r="D130" s="96" t="s">
        <v>619</v>
      </c>
      <c r="E130" s="106">
        <v>1.5</v>
      </c>
      <c r="F130" s="107"/>
      <c r="G130" s="107"/>
      <c r="H130" s="107"/>
      <c r="I130" s="107"/>
      <c r="J130" s="107"/>
      <c r="K130" s="107"/>
      <c r="L130" s="97">
        <f>IF(L131&gt;0,L132/L131*100,0)</f>
        <v>2</v>
      </c>
      <c r="M130" s="50">
        <f>IF(E130&gt;0,L130/E130,"*")</f>
        <v>1.333333333333333</v>
      </c>
      <c r="N130" s="51">
        <f>IF(N$1&gt;0,(N$1-M130)/N$1,0)</f>
        <v>-1.666666666666667</v>
      </c>
      <c r="O130" s="42" t="s">
        <v>321</v>
      </c>
      <c r="P130" s="68" t="s">
        <v>42</v>
      </c>
      <c r="Q130" s="84"/>
      <c r="R130" s="229" t="s">
        <v>98</v>
      </c>
    </row>
    <row r="131" spans="1:18" s="230" customFormat="1" ht="11.25" x14ac:dyDescent="0.2">
      <c r="A131" s="442"/>
      <c r="B131" s="139" t="s">
        <v>833</v>
      </c>
      <c r="C131" s="90" t="s">
        <v>75</v>
      </c>
      <c r="D131" s="47" t="s">
        <v>431</v>
      </c>
      <c r="E131" s="91" t="s">
        <v>431</v>
      </c>
      <c r="F131" s="47" t="s">
        <v>431</v>
      </c>
      <c r="G131" s="47" t="s">
        <v>431</v>
      </c>
      <c r="H131" s="47" t="s">
        <v>431</v>
      </c>
      <c r="I131" s="47" t="s">
        <v>431</v>
      </c>
      <c r="J131" s="47" t="s">
        <v>431</v>
      </c>
      <c r="K131" s="47" t="s">
        <v>431</v>
      </c>
      <c r="L131" s="49">
        <v>100</v>
      </c>
      <c r="M131" s="50" t="s">
        <v>45</v>
      </c>
      <c r="N131" s="92" t="s">
        <v>45</v>
      </c>
      <c r="O131" s="42" t="s">
        <v>324</v>
      </c>
      <c r="P131" s="43"/>
      <c r="Q131" s="35" t="s">
        <v>47</v>
      </c>
      <c r="R131" s="229"/>
    </row>
    <row r="132" spans="1:18" s="230" customFormat="1" ht="10.9" customHeight="1" x14ac:dyDescent="0.2">
      <c r="A132" s="442"/>
      <c r="B132" s="232" t="s">
        <v>325</v>
      </c>
      <c r="C132" s="90" t="s">
        <v>75</v>
      </c>
      <c r="D132" s="47" t="s">
        <v>431</v>
      </c>
      <c r="E132" s="91" t="s">
        <v>431</v>
      </c>
      <c r="F132" s="47" t="s">
        <v>431</v>
      </c>
      <c r="G132" s="47" t="s">
        <v>431</v>
      </c>
      <c r="H132" s="47" t="s">
        <v>431</v>
      </c>
      <c r="I132" s="47" t="s">
        <v>431</v>
      </c>
      <c r="J132" s="47" t="s">
        <v>431</v>
      </c>
      <c r="K132" s="47" t="s">
        <v>431</v>
      </c>
      <c r="L132" s="49">
        <v>2</v>
      </c>
      <c r="M132" s="50" t="s">
        <v>45</v>
      </c>
      <c r="N132" s="92" t="s">
        <v>45</v>
      </c>
      <c r="O132" s="42" t="s">
        <v>326</v>
      </c>
      <c r="P132" s="59"/>
      <c r="Q132" s="105" t="s">
        <v>47</v>
      </c>
      <c r="R132" s="229"/>
    </row>
    <row r="133" spans="1:18" s="230" customFormat="1" ht="10.9" customHeight="1" x14ac:dyDescent="0.2">
      <c r="A133" s="442" t="s">
        <v>327</v>
      </c>
      <c r="B133" s="420" t="s">
        <v>686</v>
      </c>
      <c r="C133" s="52" t="s">
        <v>98</v>
      </c>
      <c r="D133" s="96" t="s">
        <v>619</v>
      </c>
      <c r="E133" s="106">
        <v>20</v>
      </c>
      <c r="F133" s="107"/>
      <c r="G133" s="107"/>
      <c r="H133" s="107"/>
      <c r="I133" s="107"/>
      <c r="J133" s="107"/>
      <c r="K133" s="107"/>
      <c r="L133" s="97">
        <f>IF(L134&gt;0,L135/L134*100,0)</f>
        <v>10</v>
      </c>
      <c r="M133" s="50">
        <f>IF(E133&gt;0,L133/E133,"*")</f>
        <v>0.5</v>
      </c>
      <c r="N133" s="51">
        <f>IF(N$1&gt;0,(N$1-M133)/N$1,0)</f>
        <v>0</v>
      </c>
      <c r="O133" s="42" t="s">
        <v>834</v>
      </c>
      <c r="P133" s="68" t="s">
        <v>42</v>
      </c>
      <c r="Q133" s="84"/>
      <c r="R133" s="229" t="s">
        <v>98</v>
      </c>
    </row>
    <row r="134" spans="1:18" s="230" customFormat="1" ht="11.25" x14ac:dyDescent="0.2">
      <c r="A134" s="442"/>
      <c r="B134" s="361" t="s">
        <v>835</v>
      </c>
      <c r="C134" s="90" t="s">
        <v>75</v>
      </c>
      <c r="D134" s="47" t="s">
        <v>431</v>
      </c>
      <c r="E134" s="91" t="s">
        <v>431</v>
      </c>
      <c r="F134" s="47" t="s">
        <v>431</v>
      </c>
      <c r="G134" s="47" t="s">
        <v>431</v>
      </c>
      <c r="H134" s="47" t="s">
        <v>431</v>
      </c>
      <c r="I134" s="47" t="s">
        <v>431</v>
      </c>
      <c r="J134" s="47" t="s">
        <v>431</v>
      </c>
      <c r="K134" s="47" t="s">
        <v>431</v>
      </c>
      <c r="L134" s="49">
        <v>50</v>
      </c>
      <c r="M134" s="50" t="s">
        <v>45</v>
      </c>
      <c r="N134" s="92" t="s">
        <v>45</v>
      </c>
      <c r="O134" s="42" t="s">
        <v>332</v>
      </c>
      <c r="P134" s="43"/>
      <c r="Q134" s="35" t="s">
        <v>47</v>
      </c>
      <c r="R134" s="229"/>
    </row>
    <row r="135" spans="1:18" s="230" customFormat="1" ht="10.9" customHeight="1" x14ac:dyDescent="0.2">
      <c r="A135" s="443"/>
      <c r="B135" s="426" t="s">
        <v>325</v>
      </c>
      <c r="C135" s="101" t="s">
        <v>75</v>
      </c>
      <c r="D135" s="54" t="s">
        <v>431</v>
      </c>
      <c r="E135" s="102" t="s">
        <v>431</v>
      </c>
      <c r="F135" s="54" t="s">
        <v>431</v>
      </c>
      <c r="G135" s="54" t="s">
        <v>431</v>
      </c>
      <c r="H135" s="54" t="s">
        <v>431</v>
      </c>
      <c r="I135" s="54" t="s">
        <v>431</v>
      </c>
      <c r="J135" s="54" t="s">
        <v>431</v>
      </c>
      <c r="K135" s="54" t="s">
        <v>431</v>
      </c>
      <c r="L135" s="56">
        <v>5</v>
      </c>
      <c r="M135" s="57" t="s">
        <v>45</v>
      </c>
      <c r="N135" s="103" t="s">
        <v>45</v>
      </c>
      <c r="O135" s="59" t="s">
        <v>836</v>
      </c>
      <c r="P135" s="59"/>
      <c r="Q135" s="105" t="s">
        <v>47</v>
      </c>
      <c r="R135" s="229"/>
    </row>
    <row r="136" spans="1:18" s="230" customFormat="1" ht="18" customHeight="1" x14ac:dyDescent="0.2">
      <c r="A136" s="441" t="s">
        <v>334</v>
      </c>
      <c r="B136" s="320" t="s">
        <v>687</v>
      </c>
      <c r="C136" s="227" t="s">
        <v>341</v>
      </c>
      <c r="D136" s="85">
        <v>7.8512396694214877</v>
      </c>
      <c r="E136" s="86">
        <v>25</v>
      </c>
      <c r="F136" s="87"/>
      <c r="G136" s="87"/>
      <c r="H136" s="87"/>
      <c r="I136" s="87"/>
      <c r="J136" s="87"/>
      <c r="K136" s="87"/>
      <c r="L136" s="88">
        <f>IF(L$137&gt;0,L138/L$137*100,0)</f>
        <v>20</v>
      </c>
      <c r="M136" s="65">
        <f>IF(AND(E136&gt;0,E136&lt;&gt;"0"),L136/E136,0)</f>
        <v>0.8</v>
      </c>
      <c r="N136" s="66">
        <f>IF(N$1&gt;0,(N$1-M136)/N$1,0)</f>
        <v>-0.60000000000000009</v>
      </c>
      <c r="O136" s="228" t="s">
        <v>342</v>
      </c>
      <c r="P136" s="68" t="s">
        <v>42</v>
      </c>
      <c r="Q136" s="84"/>
      <c r="R136" s="229" t="s">
        <v>337</v>
      </c>
    </row>
    <row r="137" spans="1:18" s="230" customFormat="1" ht="11.25" x14ac:dyDescent="0.2">
      <c r="A137" s="442"/>
      <c r="B137" s="361" t="s">
        <v>837</v>
      </c>
      <c r="C137" s="166" t="s">
        <v>75</v>
      </c>
      <c r="D137" s="47" t="s">
        <v>431</v>
      </c>
      <c r="E137" s="91" t="s">
        <v>431</v>
      </c>
      <c r="F137" s="47" t="s">
        <v>431</v>
      </c>
      <c r="G137" s="47" t="s">
        <v>431</v>
      </c>
      <c r="H137" s="47" t="s">
        <v>431</v>
      </c>
      <c r="I137" s="47" t="s">
        <v>431</v>
      </c>
      <c r="J137" s="47" t="s">
        <v>431</v>
      </c>
      <c r="K137" s="47" t="s">
        <v>431</v>
      </c>
      <c r="L137" s="49">
        <v>10</v>
      </c>
      <c r="M137" s="50" t="s">
        <v>45</v>
      </c>
      <c r="N137" s="92" t="s">
        <v>45</v>
      </c>
      <c r="O137" s="160" t="s">
        <v>339</v>
      </c>
      <c r="P137" s="43"/>
      <c r="Q137" s="35" t="s">
        <v>47</v>
      </c>
      <c r="R137" s="229"/>
    </row>
    <row r="138" spans="1:18" s="230" customFormat="1" ht="11.25" x14ac:dyDescent="0.2">
      <c r="A138" s="442"/>
      <c r="B138" s="361" t="s">
        <v>838</v>
      </c>
      <c r="C138" s="166" t="s">
        <v>75</v>
      </c>
      <c r="D138" s="47" t="s">
        <v>431</v>
      </c>
      <c r="E138" s="91" t="s">
        <v>431</v>
      </c>
      <c r="F138" s="47" t="s">
        <v>431</v>
      </c>
      <c r="G138" s="47" t="s">
        <v>431</v>
      </c>
      <c r="H138" s="47" t="s">
        <v>431</v>
      </c>
      <c r="I138" s="47" t="s">
        <v>431</v>
      </c>
      <c r="J138" s="47" t="s">
        <v>431</v>
      </c>
      <c r="K138" s="47" t="s">
        <v>431</v>
      </c>
      <c r="L138" s="49">
        <v>2</v>
      </c>
      <c r="M138" s="50" t="s">
        <v>45</v>
      </c>
      <c r="N138" s="92" t="s">
        <v>45</v>
      </c>
      <c r="O138" s="160" t="s">
        <v>750</v>
      </c>
      <c r="P138" s="43"/>
      <c r="Q138" s="35" t="s">
        <v>47</v>
      </c>
      <c r="R138" s="229"/>
    </row>
    <row r="139" spans="1:18" s="230" customFormat="1" ht="18" customHeight="1" x14ac:dyDescent="0.2">
      <c r="A139" s="442" t="s">
        <v>343</v>
      </c>
      <c r="B139" s="321" t="s">
        <v>688</v>
      </c>
      <c r="C139" s="227" t="s">
        <v>341</v>
      </c>
      <c r="D139" s="96">
        <v>7.0247933884297522</v>
      </c>
      <c r="E139" s="106"/>
      <c r="F139" s="107"/>
      <c r="G139" s="107"/>
      <c r="H139" s="107"/>
      <c r="I139" s="107"/>
      <c r="J139" s="107"/>
      <c r="K139" s="107"/>
      <c r="L139" s="97">
        <f>IF(L$137&gt;0,L140/L$137*100,0)</f>
        <v>0</v>
      </c>
      <c r="M139" s="50">
        <f>IF(AND(E139&gt;0,E139&lt;&gt;"0"),L139/E139,0)</f>
        <v>0</v>
      </c>
      <c r="N139" s="51">
        <f>IF(N$1&gt;0,(N$1-M139)/N$1,0)</f>
        <v>1</v>
      </c>
      <c r="O139" s="160" t="s">
        <v>348</v>
      </c>
      <c r="P139" s="68" t="s">
        <v>42</v>
      </c>
      <c r="Q139" s="84"/>
      <c r="R139" s="229" t="s">
        <v>337</v>
      </c>
    </row>
    <row r="140" spans="1:18" s="230" customFormat="1" ht="11.25" x14ac:dyDescent="0.2">
      <c r="A140" s="442"/>
      <c r="B140" s="361" t="s">
        <v>839</v>
      </c>
      <c r="C140" s="166" t="s">
        <v>75</v>
      </c>
      <c r="D140" s="47" t="s">
        <v>431</v>
      </c>
      <c r="E140" s="91" t="s">
        <v>431</v>
      </c>
      <c r="F140" s="47" t="s">
        <v>431</v>
      </c>
      <c r="G140" s="47" t="s">
        <v>431</v>
      </c>
      <c r="H140" s="47" t="s">
        <v>431</v>
      </c>
      <c r="I140" s="47" t="s">
        <v>431</v>
      </c>
      <c r="J140" s="47" t="s">
        <v>431</v>
      </c>
      <c r="K140" s="47" t="s">
        <v>431</v>
      </c>
      <c r="L140" s="49"/>
      <c r="M140" s="50" t="s">
        <v>45</v>
      </c>
      <c r="N140" s="92" t="s">
        <v>45</v>
      </c>
      <c r="O140" s="160" t="s">
        <v>345</v>
      </c>
      <c r="P140" s="43"/>
      <c r="Q140" s="35" t="s">
        <v>47</v>
      </c>
      <c r="R140" s="229"/>
    </row>
    <row r="141" spans="1:18" s="230" customFormat="1" ht="25.15" customHeight="1" x14ac:dyDescent="0.2">
      <c r="A141" s="442" t="s">
        <v>349</v>
      </c>
      <c r="B141" s="321" t="s">
        <v>689</v>
      </c>
      <c r="C141" s="231" t="s">
        <v>352</v>
      </c>
      <c r="D141" s="96">
        <v>7.8838174273858916</v>
      </c>
      <c r="E141" s="106"/>
      <c r="F141" s="107"/>
      <c r="G141" s="107"/>
      <c r="H141" s="107"/>
      <c r="I141" s="107"/>
      <c r="J141" s="107"/>
      <c r="K141" s="107"/>
      <c r="L141" s="97">
        <f>IF(L$142&gt;0,L143/L$142*100,0)</f>
        <v>0</v>
      </c>
      <c r="M141" s="50">
        <f>IF(AND(E141&gt;0,E141&lt;&gt;"0"),L141/E141,0)</f>
        <v>0</v>
      </c>
      <c r="N141" s="51">
        <f>IF(N$1&gt;0,(N$1-M141)/N$1,0)</f>
        <v>1</v>
      </c>
      <c r="O141" s="42" t="s">
        <v>355</v>
      </c>
      <c r="P141" s="43" t="s">
        <v>42</v>
      </c>
      <c r="Q141" s="35"/>
      <c r="R141" s="229" t="s">
        <v>352</v>
      </c>
    </row>
    <row r="142" spans="1:18" s="230" customFormat="1" ht="11.25" x14ac:dyDescent="0.2">
      <c r="A142" s="442"/>
      <c r="B142" s="361" t="s">
        <v>840</v>
      </c>
      <c r="C142" s="231" t="s">
        <v>75</v>
      </c>
      <c r="D142" s="47" t="s">
        <v>431</v>
      </c>
      <c r="E142" s="91" t="s">
        <v>431</v>
      </c>
      <c r="F142" s="47" t="s">
        <v>431</v>
      </c>
      <c r="G142" s="47" t="s">
        <v>431</v>
      </c>
      <c r="H142" s="47" t="s">
        <v>431</v>
      </c>
      <c r="I142" s="47" t="s">
        <v>431</v>
      </c>
      <c r="J142" s="47" t="s">
        <v>431</v>
      </c>
      <c r="K142" s="47" t="s">
        <v>431</v>
      </c>
      <c r="L142" s="49"/>
      <c r="M142" s="50" t="s">
        <v>45</v>
      </c>
      <c r="N142" s="92" t="s">
        <v>45</v>
      </c>
      <c r="O142" s="42" t="s">
        <v>354</v>
      </c>
      <c r="P142" s="43"/>
      <c r="Q142" s="35" t="s">
        <v>47</v>
      </c>
      <c r="R142" s="229"/>
    </row>
    <row r="143" spans="1:18" s="230" customFormat="1" ht="11.25" x14ac:dyDescent="0.2">
      <c r="A143" s="442"/>
      <c r="B143" s="361" t="s">
        <v>838</v>
      </c>
      <c r="C143" s="166" t="s">
        <v>75</v>
      </c>
      <c r="D143" s="47" t="s">
        <v>431</v>
      </c>
      <c r="E143" s="91" t="s">
        <v>431</v>
      </c>
      <c r="F143" s="47" t="s">
        <v>431</v>
      </c>
      <c r="G143" s="47" t="s">
        <v>431</v>
      </c>
      <c r="H143" s="47" t="s">
        <v>431</v>
      </c>
      <c r="I143" s="47" t="s">
        <v>431</v>
      </c>
      <c r="J143" s="47" t="s">
        <v>431</v>
      </c>
      <c r="K143" s="47" t="s">
        <v>431</v>
      </c>
      <c r="L143" s="49"/>
      <c r="M143" s="50" t="s">
        <v>45</v>
      </c>
      <c r="N143" s="92" t="s">
        <v>45</v>
      </c>
      <c r="O143" s="42" t="s">
        <v>351</v>
      </c>
      <c r="P143" s="43"/>
      <c r="Q143" s="35" t="s">
        <v>47</v>
      </c>
      <c r="R143" s="229"/>
    </row>
    <row r="144" spans="1:18" s="230" customFormat="1" ht="25.15" customHeight="1" x14ac:dyDescent="0.2">
      <c r="A144" s="442" t="s">
        <v>356</v>
      </c>
      <c r="B144" s="321" t="s">
        <v>691</v>
      </c>
      <c r="C144" s="231" t="s">
        <v>352</v>
      </c>
      <c r="D144" s="96">
        <v>7.0539419087136928</v>
      </c>
      <c r="E144" s="106"/>
      <c r="F144" s="107"/>
      <c r="G144" s="107"/>
      <c r="H144" s="107"/>
      <c r="I144" s="107"/>
      <c r="J144" s="107"/>
      <c r="K144" s="107"/>
      <c r="L144" s="97">
        <f>IF(L$142&gt;0,L145/L$142*100,0)</f>
        <v>0</v>
      </c>
      <c r="M144" s="50">
        <f>IF(AND(E144&gt;0,E144&lt;&gt;"0"),L144/E144,0)</f>
        <v>0</v>
      </c>
      <c r="N144" s="51">
        <f>IF(N$1&gt;0,(N$1-M144)/N$1,0)</f>
        <v>1</v>
      </c>
      <c r="O144" s="42" t="s">
        <v>359</v>
      </c>
      <c r="P144" s="43" t="s">
        <v>42</v>
      </c>
      <c r="Q144" s="35"/>
      <c r="R144" s="229" t="s">
        <v>352</v>
      </c>
    </row>
    <row r="145" spans="1:18" s="230" customFormat="1" ht="10.9" customHeight="1" x14ac:dyDescent="0.2">
      <c r="A145" s="443"/>
      <c r="B145" s="364" t="s">
        <v>839</v>
      </c>
      <c r="C145" s="409" t="s">
        <v>75</v>
      </c>
      <c r="D145" s="54" t="s">
        <v>431</v>
      </c>
      <c r="E145" s="102" t="s">
        <v>431</v>
      </c>
      <c r="F145" s="54" t="s">
        <v>431</v>
      </c>
      <c r="G145" s="54" t="s">
        <v>431</v>
      </c>
      <c r="H145" s="54" t="s">
        <v>431</v>
      </c>
      <c r="I145" s="54" t="s">
        <v>431</v>
      </c>
      <c r="J145" s="54" t="s">
        <v>431</v>
      </c>
      <c r="K145" s="54" t="s">
        <v>431</v>
      </c>
      <c r="L145" s="56"/>
      <c r="M145" s="57" t="s">
        <v>45</v>
      </c>
      <c r="N145" s="103" t="s">
        <v>45</v>
      </c>
      <c r="O145" s="59" t="s">
        <v>358</v>
      </c>
      <c r="P145" s="59"/>
      <c r="Q145" s="105" t="s">
        <v>47</v>
      </c>
      <c r="R145" s="229"/>
    </row>
    <row r="146" spans="1:18" ht="21" customHeight="1" x14ac:dyDescent="0.25">
      <c r="A146" s="439" t="s">
        <v>360</v>
      </c>
      <c r="B146" s="320" t="s">
        <v>693</v>
      </c>
      <c r="C146" s="138" t="s">
        <v>98</v>
      </c>
      <c r="D146" s="85">
        <v>50</v>
      </c>
      <c r="E146" s="86"/>
      <c r="F146" s="87"/>
      <c r="G146" s="87"/>
      <c r="H146" s="87"/>
      <c r="I146" s="87"/>
      <c r="J146" s="87"/>
      <c r="K146" s="87"/>
      <c r="L146" s="88">
        <f>IF(L147&gt;0,L148/L147*100,0)</f>
        <v>0</v>
      </c>
      <c r="M146" s="65">
        <f>IF(AND(E146&gt;0,E146&lt;&gt;"0"),L146/E146,0)</f>
        <v>0</v>
      </c>
      <c r="N146" s="66">
        <f>IF(N$1&gt;0,(N$1-M146)/N$1,0)</f>
        <v>1</v>
      </c>
      <c r="O146" s="446" t="s">
        <v>362</v>
      </c>
      <c r="P146" s="68" t="s">
        <v>42</v>
      </c>
      <c r="Q146" s="84"/>
      <c r="R146" s="36" t="s">
        <v>98</v>
      </c>
    </row>
    <row r="147" spans="1:18" x14ac:dyDescent="0.25">
      <c r="A147" s="437"/>
      <c r="B147" s="365" t="s">
        <v>364</v>
      </c>
      <c r="C147" s="90" t="s">
        <v>75</v>
      </c>
      <c r="D147" s="47" t="s">
        <v>431</v>
      </c>
      <c r="E147" s="91" t="s">
        <v>431</v>
      </c>
      <c r="F147" s="47" t="s">
        <v>431</v>
      </c>
      <c r="G147" s="47" t="s">
        <v>431</v>
      </c>
      <c r="H147" s="47" t="s">
        <v>431</v>
      </c>
      <c r="I147" s="47" t="s">
        <v>431</v>
      </c>
      <c r="J147" s="47" t="s">
        <v>431</v>
      </c>
      <c r="K147" s="47" t="s">
        <v>431</v>
      </c>
      <c r="L147" s="49"/>
      <c r="M147" s="50" t="s">
        <v>45</v>
      </c>
      <c r="N147" s="92" t="s">
        <v>45</v>
      </c>
      <c r="O147" s="42" t="s">
        <v>365</v>
      </c>
      <c r="P147" s="43"/>
      <c r="Q147" s="35" t="s">
        <v>47</v>
      </c>
      <c r="R147" s="36"/>
    </row>
    <row r="148" spans="1:18" x14ac:dyDescent="0.25">
      <c r="A148" s="437"/>
      <c r="B148" s="371" t="s">
        <v>366</v>
      </c>
      <c r="C148" s="90" t="s">
        <v>75</v>
      </c>
      <c r="D148" s="47" t="s">
        <v>431</v>
      </c>
      <c r="E148" s="91" t="s">
        <v>431</v>
      </c>
      <c r="F148" s="47" t="s">
        <v>431</v>
      </c>
      <c r="G148" s="47" t="s">
        <v>431</v>
      </c>
      <c r="H148" s="47" t="s">
        <v>431</v>
      </c>
      <c r="I148" s="47" t="s">
        <v>431</v>
      </c>
      <c r="J148" s="47" t="s">
        <v>431</v>
      </c>
      <c r="K148" s="47" t="s">
        <v>431</v>
      </c>
      <c r="L148" s="49"/>
      <c r="M148" s="50" t="s">
        <v>45</v>
      </c>
      <c r="N148" s="92" t="s">
        <v>45</v>
      </c>
      <c r="O148" s="42" t="s">
        <v>367</v>
      </c>
      <c r="P148" s="43"/>
      <c r="Q148" s="35" t="s">
        <v>47</v>
      </c>
      <c r="R148" s="36"/>
    </row>
    <row r="149" spans="1:18" ht="19.149999999999999" customHeight="1" x14ac:dyDescent="0.25">
      <c r="A149" s="437" t="s">
        <v>368</v>
      </c>
      <c r="B149" s="321" t="s">
        <v>694</v>
      </c>
      <c r="C149" s="52" t="s">
        <v>98</v>
      </c>
      <c r="D149" s="96">
        <v>50</v>
      </c>
      <c r="E149" s="106"/>
      <c r="F149" s="107"/>
      <c r="G149" s="107"/>
      <c r="H149" s="107"/>
      <c r="I149" s="107"/>
      <c r="J149" s="107"/>
      <c r="K149" s="107"/>
      <c r="L149" s="97">
        <f>IF(L150&gt;0,L151/L150*100,0)</f>
        <v>0</v>
      </c>
      <c r="M149" s="50">
        <f>IF(AND(E149&gt;0,E149&lt;&gt;"0"),L149/E149,0)</f>
        <v>0</v>
      </c>
      <c r="N149" s="51">
        <f>IF(N$1&gt;0,(N$1-M149)/N$1,0)</f>
        <v>1</v>
      </c>
      <c r="O149" s="42" t="s">
        <v>370</v>
      </c>
      <c r="P149" s="68" t="s">
        <v>42</v>
      </c>
      <c r="Q149" s="84"/>
      <c r="R149" s="36" t="s">
        <v>98</v>
      </c>
    </row>
    <row r="150" spans="1:18" x14ac:dyDescent="0.25">
      <c r="A150" s="437"/>
      <c r="B150" s="365" t="s">
        <v>371</v>
      </c>
      <c r="C150" s="90" t="s">
        <v>75</v>
      </c>
      <c r="D150" s="47" t="s">
        <v>431</v>
      </c>
      <c r="E150" s="91" t="s">
        <v>431</v>
      </c>
      <c r="F150" s="47" t="s">
        <v>431</v>
      </c>
      <c r="G150" s="47" t="s">
        <v>431</v>
      </c>
      <c r="H150" s="47" t="s">
        <v>431</v>
      </c>
      <c r="I150" s="47" t="s">
        <v>431</v>
      </c>
      <c r="J150" s="47" t="s">
        <v>431</v>
      </c>
      <c r="K150" s="47" t="s">
        <v>431</v>
      </c>
      <c r="L150" s="49"/>
      <c r="M150" s="50" t="s">
        <v>45</v>
      </c>
      <c r="N150" s="92" t="s">
        <v>45</v>
      </c>
      <c r="O150" s="42" t="s">
        <v>372</v>
      </c>
      <c r="P150" s="43"/>
      <c r="Q150" s="35" t="s">
        <v>47</v>
      </c>
      <c r="R150" s="36"/>
    </row>
    <row r="151" spans="1:18" x14ac:dyDescent="0.25">
      <c r="A151" s="437"/>
      <c r="B151" s="365" t="s">
        <v>373</v>
      </c>
      <c r="C151" s="90" t="s">
        <v>75</v>
      </c>
      <c r="D151" s="47" t="s">
        <v>431</v>
      </c>
      <c r="E151" s="91" t="s">
        <v>431</v>
      </c>
      <c r="F151" s="47" t="s">
        <v>431</v>
      </c>
      <c r="G151" s="47" t="s">
        <v>431</v>
      </c>
      <c r="H151" s="47" t="s">
        <v>431</v>
      </c>
      <c r="I151" s="47" t="s">
        <v>431</v>
      </c>
      <c r="J151" s="47" t="s">
        <v>431</v>
      </c>
      <c r="K151" s="47" t="s">
        <v>431</v>
      </c>
      <c r="L151" s="49"/>
      <c r="M151" s="50" t="s">
        <v>45</v>
      </c>
      <c r="N151" s="92" t="s">
        <v>45</v>
      </c>
      <c r="O151" s="42" t="s">
        <v>374</v>
      </c>
      <c r="P151" s="43"/>
      <c r="Q151" s="35" t="s">
        <v>47</v>
      </c>
      <c r="R151" s="36"/>
    </row>
    <row r="152" spans="1:18" ht="20.45" customHeight="1" x14ac:dyDescent="0.25">
      <c r="A152" s="437" t="s">
        <v>375</v>
      </c>
      <c r="B152" s="321" t="s">
        <v>695</v>
      </c>
      <c r="C152" s="52" t="s">
        <v>98</v>
      </c>
      <c r="D152" s="96">
        <v>55.4</v>
      </c>
      <c r="E152" s="106"/>
      <c r="F152" s="107"/>
      <c r="G152" s="107"/>
      <c r="H152" s="107"/>
      <c r="I152" s="107"/>
      <c r="J152" s="107"/>
      <c r="K152" s="107"/>
      <c r="L152" s="97">
        <f>IF(L153&gt;0,L154/L153*100,0)</f>
        <v>0</v>
      </c>
      <c r="M152" s="50">
        <f>IF(AND(E152&gt;0,E152&lt;&gt;"0"),L152/E152,0)</f>
        <v>0</v>
      </c>
      <c r="N152" s="51">
        <f>IF(N$1&gt;0,(N$1-M152)/N$1,0)</f>
        <v>1</v>
      </c>
      <c r="O152" s="42" t="s">
        <v>377</v>
      </c>
      <c r="P152" s="68" t="s">
        <v>42</v>
      </c>
      <c r="Q152" s="84"/>
      <c r="R152" s="36" t="s">
        <v>98</v>
      </c>
    </row>
    <row r="153" spans="1:18" x14ac:dyDescent="0.25">
      <c r="A153" s="437"/>
      <c r="B153" s="365" t="s">
        <v>378</v>
      </c>
      <c r="C153" s="90" t="s">
        <v>747</v>
      </c>
      <c r="D153" s="47" t="s">
        <v>431</v>
      </c>
      <c r="E153" s="91" t="s">
        <v>431</v>
      </c>
      <c r="F153" s="47" t="s">
        <v>431</v>
      </c>
      <c r="G153" s="47" t="s">
        <v>431</v>
      </c>
      <c r="H153" s="47" t="s">
        <v>431</v>
      </c>
      <c r="I153" s="47" t="s">
        <v>431</v>
      </c>
      <c r="J153" s="47" t="s">
        <v>431</v>
      </c>
      <c r="K153" s="47" t="s">
        <v>431</v>
      </c>
      <c r="L153" s="49"/>
      <c r="M153" s="50" t="s">
        <v>45</v>
      </c>
      <c r="N153" s="92" t="s">
        <v>45</v>
      </c>
      <c r="O153" s="42" t="s">
        <v>379</v>
      </c>
      <c r="P153" s="43"/>
      <c r="Q153" s="35" t="s">
        <v>47</v>
      </c>
      <c r="R153" s="36"/>
    </row>
    <row r="154" spans="1:18" ht="10.9" customHeight="1" x14ac:dyDescent="0.25">
      <c r="A154" s="440"/>
      <c r="B154" s="372" t="s">
        <v>380</v>
      </c>
      <c r="C154" s="101" t="s">
        <v>747</v>
      </c>
      <c r="D154" s="54" t="s">
        <v>431</v>
      </c>
      <c r="E154" s="102" t="s">
        <v>431</v>
      </c>
      <c r="F154" s="54" t="s">
        <v>431</v>
      </c>
      <c r="G154" s="54" t="s">
        <v>431</v>
      </c>
      <c r="H154" s="54" t="s">
        <v>431</v>
      </c>
      <c r="I154" s="54" t="s">
        <v>431</v>
      </c>
      <c r="J154" s="54" t="s">
        <v>431</v>
      </c>
      <c r="K154" s="54" t="s">
        <v>431</v>
      </c>
      <c r="L154" s="56"/>
      <c r="M154" s="57" t="s">
        <v>45</v>
      </c>
      <c r="N154" s="103" t="s">
        <v>45</v>
      </c>
      <c r="O154" s="59" t="s">
        <v>381</v>
      </c>
      <c r="P154" s="59"/>
      <c r="Q154" s="105" t="s">
        <v>47</v>
      </c>
      <c r="R154" s="36"/>
    </row>
    <row r="155" spans="1:18" ht="22.5" customHeight="1" x14ac:dyDescent="0.25">
      <c r="A155" s="439" t="s">
        <v>382</v>
      </c>
      <c r="B155" s="320" t="s">
        <v>696</v>
      </c>
      <c r="C155" s="250" t="s">
        <v>98</v>
      </c>
      <c r="D155" s="85">
        <v>9</v>
      </c>
      <c r="E155" s="86">
        <v>10</v>
      </c>
      <c r="F155" s="87"/>
      <c r="G155" s="87"/>
      <c r="H155" s="87"/>
      <c r="I155" s="87"/>
      <c r="J155" s="87"/>
      <c r="K155" s="87"/>
      <c r="L155" s="249">
        <f>IF(L156&gt;0,L157/L156*100,0)</f>
        <v>10</v>
      </c>
      <c r="M155" s="65">
        <f>IF(AND(E155&gt;0,E155&lt;&gt;"0"),L155/E155,0)</f>
        <v>1</v>
      </c>
      <c r="N155" s="66">
        <f>IF(N$1&gt;0,(N$1-M155)/N$1,0)</f>
        <v>-1</v>
      </c>
      <c r="O155" s="131" t="s">
        <v>384</v>
      </c>
      <c r="P155" s="43" t="s">
        <v>15</v>
      </c>
      <c r="Q155" s="35">
        <v>2</v>
      </c>
      <c r="R155" s="36" t="s">
        <v>98</v>
      </c>
    </row>
    <row r="156" spans="1:18" x14ac:dyDescent="0.25">
      <c r="A156" s="437"/>
      <c r="B156" s="361" t="s">
        <v>385</v>
      </c>
      <c r="C156" s="90" t="s">
        <v>75</v>
      </c>
      <c r="D156" s="47" t="s">
        <v>431</v>
      </c>
      <c r="E156" s="91" t="s">
        <v>431</v>
      </c>
      <c r="F156" s="47" t="s">
        <v>431</v>
      </c>
      <c r="G156" s="47" t="s">
        <v>431</v>
      </c>
      <c r="H156" s="47" t="s">
        <v>431</v>
      </c>
      <c r="I156" s="47" t="s">
        <v>431</v>
      </c>
      <c r="J156" s="47" t="s">
        <v>431</v>
      </c>
      <c r="K156" s="47" t="s">
        <v>431</v>
      </c>
      <c r="L156" s="49">
        <v>10</v>
      </c>
      <c r="M156" s="50" t="s">
        <v>45</v>
      </c>
      <c r="N156" s="92" t="s">
        <v>45</v>
      </c>
      <c r="O156" s="42" t="s">
        <v>386</v>
      </c>
      <c r="P156" s="43"/>
      <c r="Q156" s="35" t="s">
        <v>47</v>
      </c>
      <c r="R156" s="36"/>
    </row>
    <row r="157" spans="1:18" ht="10.9" customHeight="1" x14ac:dyDescent="0.25">
      <c r="A157" s="440"/>
      <c r="B157" s="379" t="s">
        <v>387</v>
      </c>
      <c r="C157" s="101" t="s">
        <v>75</v>
      </c>
      <c r="D157" s="54" t="s">
        <v>431</v>
      </c>
      <c r="E157" s="102" t="s">
        <v>431</v>
      </c>
      <c r="F157" s="54" t="s">
        <v>431</v>
      </c>
      <c r="G157" s="54" t="s">
        <v>431</v>
      </c>
      <c r="H157" s="54" t="s">
        <v>431</v>
      </c>
      <c r="I157" s="54" t="s">
        <v>431</v>
      </c>
      <c r="J157" s="54" t="s">
        <v>431</v>
      </c>
      <c r="K157" s="54" t="s">
        <v>431</v>
      </c>
      <c r="L157" s="56">
        <v>1</v>
      </c>
      <c r="M157" s="57" t="s">
        <v>45</v>
      </c>
      <c r="N157" s="103" t="s">
        <v>45</v>
      </c>
      <c r="O157" s="59" t="s">
        <v>388</v>
      </c>
      <c r="P157" s="75"/>
      <c r="Q157" s="105" t="s">
        <v>47</v>
      </c>
      <c r="R157" s="36"/>
    </row>
    <row r="158" spans="1:18" ht="10.9" customHeight="1" x14ac:dyDescent="0.25">
      <c r="A158" s="439" t="s">
        <v>389</v>
      </c>
      <c r="B158" s="320" t="s">
        <v>697</v>
      </c>
      <c r="C158" s="138" t="s">
        <v>98</v>
      </c>
      <c r="D158" s="156">
        <v>1.06</v>
      </c>
      <c r="E158" s="157">
        <v>4</v>
      </c>
      <c r="F158" s="158"/>
      <c r="G158" s="158"/>
      <c r="H158" s="158"/>
      <c r="I158" s="158"/>
      <c r="J158" s="158"/>
      <c r="K158" s="158"/>
      <c r="L158" s="159">
        <f>IF(L159&gt;0,L160/L159*100,0)</f>
        <v>2</v>
      </c>
      <c r="M158" s="65">
        <f>IF(AND(E158&gt;0,E158&lt;&gt;"0"),L158/E158,0)</f>
        <v>0.5</v>
      </c>
      <c r="N158" s="66">
        <f>IF(N$1&gt;0,(N$1-M158)/N$1,0)</f>
        <v>0</v>
      </c>
      <c r="O158" s="98" t="s">
        <v>391</v>
      </c>
      <c r="P158" s="68" t="s">
        <v>42</v>
      </c>
      <c r="Q158" s="84"/>
      <c r="R158" s="36" t="s">
        <v>98</v>
      </c>
    </row>
    <row r="159" spans="1:18" x14ac:dyDescent="0.25">
      <c r="A159" s="437"/>
      <c r="B159" s="361" t="s">
        <v>392</v>
      </c>
      <c r="C159" s="90" t="s">
        <v>75</v>
      </c>
      <c r="D159" s="47" t="s">
        <v>431</v>
      </c>
      <c r="E159" s="91" t="s">
        <v>431</v>
      </c>
      <c r="F159" s="47" t="s">
        <v>431</v>
      </c>
      <c r="G159" s="47" t="s">
        <v>431</v>
      </c>
      <c r="H159" s="47" t="s">
        <v>431</v>
      </c>
      <c r="I159" s="47" t="s">
        <v>431</v>
      </c>
      <c r="J159" s="47" t="s">
        <v>431</v>
      </c>
      <c r="K159" s="47" t="s">
        <v>431</v>
      </c>
      <c r="L159" s="49">
        <v>100</v>
      </c>
      <c r="M159" s="50" t="s">
        <v>45</v>
      </c>
      <c r="N159" s="92" t="s">
        <v>45</v>
      </c>
      <c r="O159" s="160" t="s">
        <v>393</v>
      </c>
      <c r="P159" s="42"/>
      <c r="Q159" s="35" t="s">
        <v>47</v>
      </c>
      <c r="R159" s="36"/>
    </row>
    <row r="160" spans="1:18" x14ac:dyDescent="0.25">
      <c r="A160" s="437"/>
      <c r="B160" s="361" t="s">
        <v>394</v>
      </c>
      <c r="C160" s="90" t="s">
        <v>75</v>
      </c>
      <c r="D160" s="47" t="s">
        <v>431</v>
      </c>
      <c r="E160" s="91" t="s">
        <v>431</v>
      </c>
      <c r="F160" s="47" t="s">
        <v>431</v>
      </c>
      <c r="G160" s="47" t="s">
        <v>431</v>
      </c>
      <c r="H160" s="47" t="s">
        <v>431</v>
      </c>
      <c r="I160" s="47" t="s">
        <v>431</v>
      </c>
      <c r="J160" s="47" t="s">
        <v>431</v>
      </c>
      <c r="K160" s="47" t="s">
        <v>431</v>
      </c>
      <c r="L160" s="49">
        <v>2</v>
      </c>
      <c r="M160" s="50" t="s">
        <v>45</v>
      </c>
      <c r="N160" s="92" t="s">
        <v>45</v>
      </c>
      <c r="O160" s="160" t="s">
        <v>395</v>
      </c>
      <c r="P160" s="42"/>
      <c r="Q160" s="35" t="s">
        <v>47</v>
      </c>
      <c r="R160" s="36"/>
    </row>
    <row r="161" spans="1:18" x14ac:dyDescent="0.25">
      <c r="A161" s="437" t="s">
        <v>396</v>
      </c>
      <c r="B161" s="321" t="s">
        <v>698</v>
      </c>
      <c r="C161" s="162" t="s">
        <v>748</v>
      </c>
      <c r="D161" s="163" t="s">
        <v>619</v>
      </c>
      <c r="E161" s="123">
        <v>42</v>
      </c>
      <c r="F161" s="164"/>
      <c r="G161" s="164"/>
      <c r="H161" s="164"/>
      <c r="I161" s="164"/>
      <c r="J161" s="164"/>
      <c r="K161" s="164"/>
      <c r="L161" s="49">
        <v>26</v>
      </c>
      <c r="M161" s="136">
        <f>IF(E161&gt;0,L161/E161*100,"*")</f>
        <v>61.904761904761912</v>
      </c>
      <c r="N161" s="51">
        <f>IF(N$1&gt;0,(N$1-M161)/N$1,0)</f>
        <v>-122.8095238095238</v>
      </c>
      <c r="O161" s="165" t="s">
        <v>399</v>
      </c>
      <c r="P161" s="42" t="s">
        <v>42</v>
      </c>
      <c r="Q161" s="35"/>
      <c r="R161" s="36" t="s">
        <v>400</v>
      </c>
    </row>
    <row r="162" spans="1:18" ht="20.45" customHeight="1" x14ac:dyDescent="0.25">
      <c r="A162" s="437" t="s">
        <v>401</v>
      </c>
      <c r="B162" s="420" t="s">
        <v>841</v>
      </c>
      <c r="C162" s="52" t="s">
        <v>152</v>
      </c>
      <c r="D162" s="163" t="s">
        <v>619</v>
      </c>
      <c r="E162" s="106">
        <v>887</v>
      </c>
      <c r="F162" s="164"/>
      <c r="G162" s="164"/>
      <c r="H162" s="164"/>
      <c r="I162" s="164"/>
      <c r="J162" s="164"/>
      <c r="K162" s="164"/>
      <c r="L162" s="97">
        <f>IF(L163&gt;0,(L163-L164)/L163*1000,0)</f>
        <v>820</v>
      </c>
      <c r="M162" s="136">
        <f>IF(E162&gt;0,L162/E162*100,"*")</f>
        <v>92.446448703494937</v>
      </c>
      <c r="N162" s="51">
        <f>IF(N$1&gt;0,(N$1-M162)/N$1,0)</f>
        <v>-183.8928974069899</v>
      </c>
      <c r="O162" s="98" t="s">
        <v>842</v>
      </c>
      <c r="P162" s="42" t="s">
        <v>42</v>
      </c>
      <c r="Q162" s="35"/>
      <c r="R162" s="36" t="s">
        <v>400</v>
      </c>
    </row>
    <row r="163" spans="1:18" ht="22.5" x14ac:dyDescent="0.25">
      <c r="A163" s="437"/>
      <c r="B163" s="361" t="s">
        <v>843</v>
      </c>
      <c r="C163" s="90" t="s">
        <v>75</v>
      </c>
      <c r="D163" s="47" t="s">
        <v>431</v>
      </c>
      <c r="E163" s="91" t="s">
        <v>431</v>
      </c>
      <c r="F163" s="47" t="s">
        <v>431</v>
      </c>
      <c r="G163" s="47" t="s">
        <v>431</v>
      </c>
      <c r="H163" s="47" t="s">
        <v>431</v>
      </c>
      <c r="I163" s="47" t="s">
        <v>431</v>
      </c>
      <c r="J163" s="47" t="s">
        <v>431</v>
      </c>
      <c r="K163" s="47" t="s">
        <v>431</v>
      </c>
      <c r="L163" s="49">
        <v>100</v>
      </c>
      <c r="M163" s="50" t="s">
        <v>45</v>
      </c>
      <c r="N163" s="92" t="s">
        <v>45</v>
      </c>
      <c r="O163" s="42" t="s">
        <v>844</v>
      </c>
      <c r="P163" s="42"/>
      <c r="Q163" s="35" t="s">
        <v>47</v>
      </c>
      <c r="R163" s="36"/>
    </row>
    <row r="164" spans="1:18" ht="10.9" customHeight="1" x14ac:dyDescent="0.25">
      <c r="A164" s="437"/>
      <c r="B164" s="427" t="s">
        <v>219</v>
      </c>
      <c r="C164" s="101" t="s">
        <v>75</v>
      </c>
      <c r="D164" s="54" t="s">
        <v>431</v>
      </c>
      <c r="E164" s="102" t="s">
        <v>431</v>
      </c>
      <c r="F164" s="54" t="s">
        <v>431</v>
      </c>
      <c r="G164" s="54" t="s">
        <v>431</v>
      </c>
      <c r="H164" s="54" t="s">
        <v>431</v>
      </c>
      <c r="I164" s="54" t="s">
        <v>431</v>
      </c>
      <c r="J164" s="54" t="s">
        <v>431</v>
      </c>
      <c r="K164" s="54" t="s">
        <v>431</v>
      </c>
      <c r="L164" s="56">
        <v>18</v>
      </c>
      <c r="M164" s="57" t="s">
        <v>45</v>
      </c>
      <c r="N164" s="103" t="s">
        <v>45</v>
      </c>
      <c r="O164" s="42" t="s">
        <v>845</v>
      </c>
      <c r="P164" s="59"/>
      <c r="Q164" s="105" t="s">
        <v>47</v>
      </c>
      <c r="R164" s="36"/>
    </row>
    <row r="165" spans="1:18" ht="27.75" customHeight="1" x14ac:dyDescent="0.25">
      <c r="A165" s="437" t="s">
        <v>409</v>
      </c>
      <c r="B165" s="320" t="s">
        <v>699</v>
      </c>
      <c r="C165" s="138" t="s">
        <v>98</v>
      </c>
      <c r="D165" s="85">
        <v>48.7</v>
      </c>
      <c r="E165" s="86">
        <v>71.400000000000006</v>
      </c>
      <c r="F165" s="87"/>
      <c r="G165" s="87"/>
      <c r="H165" s="87"/>
      <c r="I165" s="87"/>
      <c r="J165" s="87"/>
      <c r="K165" s="87"/>
      <c r="L165" s="88">
        <f>IF(L166&gt;0,L167/L166*100,0)</f>
        <v>77.05677867902665</v>
      </c>
      <c r="M165" s="65">
        <f>IF(E165&gt;0,L165/E165,"*")</f>
        <v>1.07922659214323</v>
      </c>
      <c r="N165" s="51">
        <f>IF(N$1&gt;0,(N$1-M165)/N$1,0)</f>
        <v>-1.15845318428646</v>
      </c>
      <c r="O165" s="446" t="s">
        <v>403</v>
      </c>
      <c r="P165" s="446" t="s">
        <v>42</v>
      </c>
      <c r="Q165" s="84"/>
      <c r="R165" s="36" t="s">
        <v>98</v>
      </c>
    </row>
    <row r="166" spans="1:18" ht="19.149999999999999" customHeight="1" x14ac:dyDescent="0.25">
      <c r="A166" s="437"/>
      <c r="B166" s="361" t="s">
        <v>404</v>
      </c>
      <c r="C166" s="90" t="s">
        <v>75</v>
      </c>
      <c r="D166" s="47" t="s">
        <v>431</v>
      </c>
      <c r="E166" s="91" t="s">
        <v>431</v>
      </c>
      <c r="F166" s="47" t="s">
        <v>431</v>
      </c>
      <c r="G166" s="47" t="s">
        <v>431</v>
      </c>
      <c r="H166" s="47" t="s">
        <v>431</v>
      </c>
      <c r="I166" s="47" t="s">
        <v>431</v>
      </c>
      <c r="J166" s="47" t="s">
        <v>431</v>
      </c>
      <c r="K166" s="47" t="s">
        <v>431</v>
      </c>
      <c r="L166" s="49">
        <v>863</v>
      </c>
      <c r="M166" s="50" t="s">
        <v>45</v>
      </c>
      <c r="N166" s="92" t="s">
        <v>45</v>
      </c>
      <c r="O166" s="42" t="s">
        <v>405</v>
      </c>
      <c r="P166" s="42"/>
      <c r="Q166" s="35" t="s">
        <v>47</v>
      </c>
      <c r="R166" s="36"/>
    </row>
    <row r="167" spans="1:18" ht="16.899999999999999" customHeight="1" x14ac:dyDescent="0.25">
      <c r="A167" s="437"/>
      <c r="B167" s="361" t="s">
        <v>406</v>
      </c>
      <c r="C167" s="166" t="s">
        <v>846</v>
      </c>
      <c r="D167" s="47" t="s">
        <v>431</v>
      </c>
      <c r="E167" s="91" t="s">
        <v>431</v>
      </c>
      <c r="F167" s="47" t="s">
        <v>431</v>
      </c>
      <c r="G167" s="47" t="s">
        <v>431</v>
      </c>
      <c r="H167" s="47" t="s">
        <v>431</v>
      </c>
      <c r="I167" s="47" t="s">
        <v>431</v>
      </c>
      <c r="J167" s="47" t="s">
        <v>431</v>
      </c>
      <c r="K167" s="47" t="s">
        <v>431</v>
      </c>
      <c r="L167" s="49">
        <v>665</v>
      </c>
      <c r="M167" s="50" t="s">
        <v>45</v>
      </c>
      <c r="N167" s="92" t="s">
        <v>45</v>
      </c>
      <c r="O167" s="42" t="s">
        <v>408</v>
      </c>
      <c r="P167" s="42"/>
      <c r="Q167" s="35" t="s">
        <v>47</v>
      </c>
      <c r="R167" s="36"/>
    </row>
    <row r="168" spans="1:18" x14ac:dyDescent="0.25">
      <c r="A168" s="437" t="s">
        <v>416</v>
      </c>
      <c r="B168" s="335" t="s">
        <v>700</v>
      </c>
      <c r="C168" s="52" t="s">
        <v>98</v>
      </c>
      <c r="D168" s="163" t="s">
        <v>619</v>
      </c>
      <c r="E168" s="106">
        <v>1</v>
      </c>
      <c r="F168" s="107"/>
      <c r="G168" s="107"/>
      <c r="H168" s="107"/>
      <c r="I168" s="107"/>
      <c r="J168" s="107"/>
      <c r="K168" s="107"/>
      <c r="L168" s="97">
        <f>IF(L169&gt;0,L170/L169*100,0)</f>
        <v>1</v>
      </c>
      <c r="M168" s="50">
        <f>IF(E168&gt;0,L168/E168,"*")</f>
        <v>1</v>
      </c>
      <c r="N168" s="51">
        <f>IF(N$1&gt;0,(N$1-M168)/N$1,0)</f>
        <v>-1</v>
      </c>
      <c r="O168" s="98" t="s">
        <v>411</v>
      </c>
      <c r="P168" s="42" t="s">
        <v>42</v>
      </c>
      <c r="Q168" s="35"/>
      <c r="R168" s="36" t="s">
        <v>98</v>
      </c>
    </row>
    <row r="169" spans="1:18" x14ac:dyDescent="0.25">
      <c r="A169" s="437"/>
      <c r="B169" s="376" t="s">
        <v>412</v>
      </c>
      <c r="C169" s="90" t="s">
        <v>75</v>
      </c>
      <c r="D169" s="47" t="s">
        <v>431</v>
      </c>
      <c r="E169" s="91" t="s">
        <v>431</v>
      </c>
      <c r="F169" s="47" t="s">
        <v>431</v>
      </c>
      <c r="G169" s="47" t="s">
        <v>431</v>
      </c>
      <c r="H169" s="47" t="s">
        <v>431</v>
      </c>
      <c r="I169" s="47" t="s">
        <v>431</v>
      </c>
      <c r="J169" s="47" t="s">
        <v>431</v>
      </c>
      <c r="K169" s="47" t="s">
        <v>431</v>
      </c>
      <c r="L169" s="49">
        <v>100</v>
      </c>
      <c r="M169" s="50" t="s">
        <v>45</v>
      </c>
      <c r="N169" s="92" t="s">
        <v>45</v>
      </c>
      <c r="O169" s="42" t="s">
        <v>413</v>
      </c>
      <c r="P169" s="42"/>
      <c r="Q169" s="35" t="s">
        <v>47</v>
      </c>
      <c r="R169" s="36"/>
    </row>
    <row r="170" spans="1:18" ht="10.9" customHeight="1" x14ac:dyDescent="0.25">
      <c r="A170" s="437"/>
      <c r="B170" s="377" t="s">
        <v>414</v>
      </c>
      <c r="C170" s="101" t="s">
        <v>75</v>
      </c>
      <c r="D170" s="54" t="s">
        <v>431</v>
      </c>
      <c r="E170" s="102" t="s">
        <v>431</v>
      </c>
      <c r="F170" s="54" t="s">
        <v>431</v>
      </c>
      <c r="G170" s="54" t="s">
        <v>431</v>
      </c>
      <c r="H170" s="54" t="s">
        <v>431</v>
      </c>
      <c r="I170" s="54" t="s">
        <v>431</v>
      </c>
      <c r="J170" s="54" t="s">
        <v>431</v>
      </c>
      <c r="K170" s="54" t="s">
        <v>431</v>
      </c>
      <c r="L170" s="56">
        <v>1</v>
      </c>
      <c r="M170" s="57" t="s">
        <v>45</v>
      </c>
      <c r="N170" s="103" t="s">
        <v>45</v>
      </c>
      <c r="O170" s="59" t="s">
        <v>415</v>
      </c>
      <c r="P170" s="59"/>
      <c r="Q170" s="105" t="s">
        <v>47</v>
      </c>
      <c r="R170" s="36"/>
    </row>
    <row r="171" spans="1:18" ht="21.75" customHeight="1" x14ac:dyDescent="0.25">
      <c r="A171" s="437" t="s">
        <v>418</v>
      </c>
      <c r="B171" s="321" t="s">
        <v>847</v>
      </c>
      <c r="C171" s="90" t="s">
        <v>75</v>
      </c>
      <c r="D171" s="47">
        <v>52</v>
      </c>
      <c r="E171" s="123">
        <v>40</v>
      </c>
      <c r="F171" s="124"/>
      <c r="G171" s="124"/>
      <c r="H171" s="124"/>
      <c r="I171" s="124"/>
      <c r="J171" s="124"/>
      <c r="K171" s="124"/>
      <c r="L171" s="49">
        <v>38</v>
      </c>
      <c r="M171" s="50">
        <f t="shared" ref="M171:M178" si="11">IF(AND(E171&gt;0,E171&lt;&gt;"0"),L171/E171,0)</f>
        <v>0.95</v>
      </c>
      <c r="N171" s="51">
        <f t="shared" ref="N171:N178" si="12">IF(N$1&gt;0,(N$1-M171)/N$1,0)</f>
        <v>-0.89999999999999991</v>
      </c>
      <c r="O171" s="42"/>
      <c r="P171" s="59" t="s">
        <v>119</v>
      </c>
      <c r="Q171" s="246">
        <v>1</v>
      </c>
    </row>
    <row r="172" spans="1:18" ht="11.45" customHeight="1" x14ac:dyDescent="0.25">
      <c r="A172" s="437" t="s">
        <v>421</v>
      </c>
      <c r="B172" s="321" t="s">
        <v>848</v>
      </c>
      <c r="C172" s="90" t="s">
        <v>75</v>
      </c>
      <c r="D172" s="47">
        <v>52</v>
      </c>
      <c r="E172" s="123">
        <v>5</v>
      </c>
      <c r="F172" s="124"/>
      <c r="G172" s="124"/>
      <c r="H172" s="124"/>
      <c r="I172" s="124"/>
      <c r="J172" s="124"/>
      <c r="K172" s="124"/>
      <c r="L172" s="49">
        <v>4</v>
      </c>
      <c r="M172" s="50">
        <f t="shared" si="11"/>
        <v>0.8</v>
      </c>
      <c r="N172" s="51">
        <f t="shared" si="12"/>
        <v>-0.60000000000000009</v>
      </c>
      <c r="O172" s="42" t="s">
        <v>849</v>
      </c>
      <c r="P172" s="59" t="s">
        <v>119</v>
      </c>
      <c r="Q172" s="246">
        <v>1</v>
      </c>
    </row>
    <row r="173" spans="1:18" ht="11.45" customHeight="1" x14ac:dyDescent="0.25">
      <c r="A173" s="437" t="s">
        <v>423</v>
      </c>
      <c r="B173" s="321" t="s">
        <v>701</v>
      </c>
      <c r="C173" s="90" t="s">
        <v>86</v>
      </c>
      <c r="D173" s="47">
        <v>52</v>
      </c>
      <c r="E173" s="123"/>
      <c r="F173" s="124"/>
      <c r="G173" s="124"/>
      <c r="H173" s="124"/>
      <c r="I173" s="124"/>
      <c r="J173" s="124"/>
      <c r="K173" s="124"/>
      <c r="L173" s="49"/>
      <c r="M173" s="50">
        <f t="shared" si="11"/>
        <v>0</v>
      </c>
      <c r="N173" s="51">
        <f t="shared" si="12"/>
        <v>1</v>
      </c>
      <c r="O173" s="42"/>
      <c r="P173" s="59" t="s">
        <v>119</v>
      </c>
      <c r="Q173" s="246">
        <v>1</v>
      </c>
    </row>
    <row r="174" spans="1:18" ht="11.45" customHeight="1" x14ac:dyDescent="0.25">
      <c r="A174" s="437" t="s">
        <v>425</v>
      </c>
      <c r="B174" s="321" t="s">
        <v>702</v>
      </c>
      <c r="C174" s="90" t="s">
        <v>420</v>
      </c>
      <c r="D174" s="47">
        <v>52</v>
      </c>
      <c r="E174" s="123"/>
      <c r="F174" s="124"/>
      <c r="G174" s="124"/>
      <c r="H174" s="124"/>
      <c r="I174" s="124"/>
      <c r="J174" s="124"/>
      <c r="K174" s="124"/>
      <c r="L174" s="49"/>
      <c r="M174" s="50">
        <f t="shared" si="11"/>
        <v>0</v>
      </c>
      <c r="N174" s="51">
        <f t="shared" si="12"/>
        <v>1</v>
      </c>
      <c r="O174" s="42"/>
      <c r="P174" s="59" t="s">
        <v>119</v>
      </c>
      <c r="Q174" s="246">
        <v>1</v>
      </c>
    </row>
    <row r="175" spans="1:18" ht="11.45" customHeight="1" x14ac:dyDescent="0.25">
      <c r="A175" s="437" t="s">
        <v>427</v>
      </c>
      <c r="B175" s="321" t="s">
        <v>703</v>
      </c>
      <c r="C175" s="90" t="s">
        <v>407</v>
      </c>
      <c r="D175" s="47">
        <v>52</v>
      </c>
      <c r="E175" s="123"/>
      <c r="F175" s="124"/>
      <c r="G175" s="124"/>
      <c r="H175" s="124"/>
      <c r="I175" s="124"/>
      <c r="J175" s="124"/>
      <c r="K175" s="124"/>
      <c r="L175" s="49"/>
      <c r="M175" s="50">
        <f t="shared" si="11"/>
        <v>0</v>
      </c>
      <c r="N175" s="51">
        <f t="shared" si="12"/>
        <v>1</v>
      </c>
      <c r="O175" s="42"/>
      <c r="P175" s="59" t="s">
        <v>119</v>
      </c>
      <c r="Q175" s="246">
        <v>1</v>
      </c>
    </row>
    <row r="176" spans="1:18" ht="11.45" customHeight="1" x14ac:dyDescent="0.25">
      <c r="A176" s="437" t="s">
        <v>429</v>
      </c>
      <c r="B176" s="420" t="s">
        <v>704</v>
      </c>
      <c r="C176" s="90" t="s">
        <v>407</v>
      </c>
      <c r="D176" s="47">
        <v>52</v>
      </c>
      <c r="E176" s="123"/>
      <c r="F176" s="124"/>
      <c r="G176" s="124"/>
      <c r="H176" s="124"/>
      <c r="I176" s="124"/>
      <c r="J176" s="124"/>
      <c r="K176" s="124"/>
      <c r="L176" s="49"/>
      <c r="M176" s="50">
        <f t="shared" si="11"/>
        <v>0</v>
      </c>
      <c r="N176" s="51">
        <f t="shared" si="12"/>
        <v>1</v>
      </c>
      <c r="O176" s="42"/>
      <c r="P176" s="59" t="s">
        <v>119</v>
      </c>
      <c r="Q176" s="246">
        <v>1</v>
      </c>
    </row>
    <row r="177" spans="1:18" ht="17.25" customHeight="1" x14ac:dyDescent="0.25">
      <c r="A177" s="437" t="s">
        <v>445</v>
      </c>
      <c r="B177" s="321" t="s">
        <v>705</v>
      </c>
      <c r="C177" s="90" t="s">
        <v>407</v>
      </c>
      <c r="D177" s="47">
        <v>52</v>
      </c>
      <c r="E177" s="123"/>
      <c r="F177" s="124"/>
      <c r="G177" s="124"/>
      <c r="H177" s="124"/>
      <c r="I177" s="124"/>
      <c r="J177" s="124"/>
      <c r="K177" s="124"/>
      <c r="L177" s="49"/>
      <c r="M177" s="50">
        <f t="shared" si="11"/>
        <v>0</v>
      </c>
      <c r="N177" s="51">
        <f t="shared" si="12"/>
        <v>1</v>
      </c>
      <c r="O177" s="42"/>
      <c r="P177" s="59" t="s">
        <v>119</v>
      </c>
      <c r="Q177" s="246">
        <v>1</v>
      </c>
    </row>
    <row r="178" spans="1:18" ht="21.75" customHeight="1" x14ac:dyDescent="0.25">
      <c r="A178" s="440" t="s">
        <v>447</v>
      </c>
      <c r="B178" s="322" t="s">
        <v>706</v>
      </c>
      <c r="C178" s="101" t="s">
        <v>407</v>
      </c>
      <c r="D178" s="54">
        <v>52</v>
      </c>
      <c r="E178" s="179"/>
      <c r="F178" s="180"/>
      <c r="G178" s="180"/>
      <c r="H178" s="180"/>
      <c r="I178" s="180"/>
      <c r="J178" s="180"/>
      <c r="K178" s="180"/>
      <c r="L178" s="56"/>
      <c r="M178" s="57">
        <f t="shared" si="11"/>
        <v>0</v>
      </c>
      <c r="N178" s="58">
        <f t="shared" si="12"/>
        <v>1</v>
      </c>
      <c r="O178" s="59"/>
      <c r="P178" s="59" t="s">
        <v>119</v>
      </c>
      <c r="Q178" s="246">
        <v>1</v>
      </c>
    </row>
    <row r="179" spans="1:18" ht="10.9" customHeight="1" x14ac:dyDescent="0.25">
      <c r="A179" s="439" t="s">
        <v>452</v>
      </c>
      <c r="B179" s="378" t="s">
        <v>707</v>
      </c>
      <c r="C179" s="61"/>
      <c r="D179" s="167" t="s">
        <v>431</v>
      </c>
      <c r="E179" s="168" t="s">
        <v>431</v>
      </c>
      <c r="F179" s="167" t="s">
        <v>431</v>
      </c>
      <c r="G179" s="167" t="s">
        <v>431</v>
      </c>
      <c r="H179" s="167" t="s">
        <v>431</v>
      </c>
      <c r="I179" s="167" t="s">
        <v>431</v>
      </c>
      <c r="J179" s="167" t="s">
        <v>431</v>
      </c>
      <c r="K179" s="167" t="s">
        <v>431</v>
      </c>
      <c r="L179" s="167" t="s">
        <v>431</v>
      </c>
      <c r="M179" s="169" t="s">
        <v>431</v>
      </c>
      <c r="N179" s="170" t="s">
        <v>431</v>
      </c>
      <c r="O179" s="446" t="s">
        <v>432</v>
      </c>
      <c r="P179" s="171"/>
      <c r="Q179" s="84"/>
      <c r="R179" s="36"/>
    </row>
    <row r="180" spans="1:18" ht="19.149999999999999" customHeight="1" x14ac:dyDescent="0.25">
      <c r="A180" s="437" t="s">
        <v>867</v>
      </c>
      <c r="B180" s="338" t="s">
        <v>708</v>
      </c>
      <c r="C180" s="46" t="s">
        <v>40</v>
      </c>
      <c r="D180" s="172">
        <v>13.59416263736264</v>
      </c>
      <c r="E180" s="173">
        <v>11.5</v>
      </c>
      <c r="F180" s="174"/>
      <c r="G180" s="174"/>
      <c r="H180" s="174"/>
      <c r="I180" s="174"/>
      <c r="J180" s="174"/>
      <c r="K180" s="174"/>
      <c r="L180" s="97">
        <f>IF(L181&gt;0,L182/L181,0)</f>
        <v>10</v>
      </c>
      <c r="M180" s="50">
        <f>IF(AND(E180&gt;0,E180&lt;&gt;"0"),L180/E180,0)</f>
        <v>0.86956521739130432</v>
      </c>
      <c r="N180" s="51">
        <f>IF(N$1&gt;0,(N$1-M180)/N$1,0)</f>
        <v>-0.73913043478260865</v>
      </c>
      <c r="O180" s="42" t="s">
        <v>435</v>
      </c>
      <c r="P180" s="42" t="s">
        <v>42</v>
      </c>
      <c r="Q180" s="35"/>
      <c r="R180" s="36" t="s">
        <v>40</v>
      </c>
    </row>
    <row r="181" spans="1:18" x14ac:dyDescent="0.25">
      <c r="A181" s="437"/>
      <c r="B181" s="365" t="s">
        <v>436</v>
      </c>
      <c r="C181" s="90" t="s">
        <v>747</v>
      </c>
      <c r="D181" s="47" t="s">
        <v>431</v>
      </c>
      <c r="E181" s="91" t="s">
        <v>431</v>
      </c>
      <c r="F181" s="47" t="s">
        <v>431</v>
      </c>
      <c r="G181" s="47" t="s">
        <v>431</v>
      </c>
      <c r="H181" s="47" t="s">
        <v>431</v>
      </c>
      <c r="I181" s="47" t="s">
        <v>431</v>
      </c>
      <c r="J181" s="47" t="s">
        <v>431</v>
      </c>
      <c r="K181" s="47" t="s">
        <v>431</v>
      </c>
      <c r="L181" s="49">
        <v>5</v>
      </c>
      <c r="M181" s="50" t="s">
        <v>45</v>
      </c>
      <c r="N181" s="92" t="s">
        <v>45</v>
      </c>
      <c r="O181" s="42" t="s">
        <v>437</v>
      </c>
      <c r="P181" s="42"/>
      <c r="Q181" s="35" t="s">
        <v>47</v>
      </c>
      <c r="R181" s="36"/>
    </row>
    <row r="182" spans="1:18" x14ac:dyDescent="0.25">
      <c r="A182" s="437"/>
      <c r="B182" s="365" t="s">
        <v>438</v>
      </c>
      <c r="C182" s="90" t="s">
        <v>43</v>
      </c>
      <c r="D182" s="47" t="s">
        <v>431</v>
      </c>
      <c r="E182" s="91" t="s">
        <v>431</v>
      </c>
      <c r="F182" s="47" t="s">
        <v>431</v>
      </c>
      <c r="G182" s="47" t="s">
        <v>431</v>
      </c>
      <c r="H182" s="47" t="s">
        <v>431</v>
      </c>
      <c r="I182" s="47" t="s">
        <v>431</v>
      </c>
      <c r="J182" s="47" t="s">
        <v>431</v>
      </c>
      <c r="K182" s="47" t="s">
        <v>431</v>
      </c>
      <c r="L182" s="49">
        <v>50</v>
      </c>
      <c r="M182" s="50" t="s">
        <v>45</v>
      </c>
      <c r="N182" s="92" t="s">
        <v>45</v>
      </c>
      <c r="O182" s="42" t="s">
        <v>439</v>
      </c>
      <c r="P182" s="42"/>
      <c r="Q182" s="35" t="s">
        <v>47</v>
      </c>
      <c r="R182" s="36"/>
    </row>
    <row r="183" spans="1:18" ht="19.149999999999999" customHeight="1" x14ac:dyDescent="0.25">
      <c r="A183" s="437" t="s">
        <v>868</v>
      </c>
      <c r="B183" s="338" t="s">
        <v>709</v>
      </c>
      <c r="C183" s="46" t="s">
        <v>40</v>
      </c>
      <c r="D183" s="172">
        <v>13.69580419580419</v>
      </c>
      <c r="E183" s="173"/>
      <c r="F183" s="174"/>
      <c r="G183" s="174"/>
      <c r="H183" s="174"/>
      <c r="I183" s="174"/>
      <c r="J183" s="174"/>
      <c r="K183" s="174"/>
      <c r="L183" s="97">
        <f>IF(L184&gt;0,L185/L184,0)</f>
        <v>0</v>
      </c>
      <c r="M183" s="50">
        <f>IF(AND(E183&gt;0,E183&lt;&gt;"0"),L183/E183,0)</f>
        <v>0</v>
      </c>
      <c r="N183" s="51">
        <f>IF(N$1&gt;0,(N$1-M183)/N$1,0)</f>
        <v>1</v>
      </c>
      <c r="O183" s="42" t="s">
        <v>442</v>
      </c>
      <c r="P183" s="42" t="s">
        <v>42</v>
      </c>
      <c r="Q183" s="35"/>
      <c r="R183" s="36" t="s">
        <v>40</v>
      </c>
    </row>
    <row r="184" spans="1:18" x14ac:dyDescent="0.25">
      <c r="A184" s="437"/>
      <c r="B184" s="365" t="s">
        <v>436</v>
      </c>
      <c r="C184" s="90" t="s">
        <v>747</v>
      </c>
      <c r="D184" s="47" t="s">
        <v>431</v>
      </c>
      <c r="E184" s="91" t="s">
        <v>431</v>
      </c>
      <c r="F184" s="47" t="s">
        <v>431</v>
      </c>
      <c r="G184" s="47" t="s">
        <v>431</v>
      </c>
      <c r="H184" s="47" t="s">
        <v>431</v>
      </c>
      <c r="I184" s="47" t="s">
        <v>431</v>
      </c>
      <c r="J184" s="47" t="s">
        <v>431</v>
      </c>
      <c r="K184" s="47" t="s">
        <v>431</v>
      </c>
      <c r="L184" s="49"/>
      <c r="M184" s="50" t="s">
        <v>45</v>
      </c>
      <c r="N184" s="92" t="s">
        <v>45</v>
      </c>
      <c r="O184" s="42" t="s">
        <v>443</v>
      </c>
      <c r="P184" s="42"/>
      <c r="Q184" s="35" t="s">
        <v>47</v>
      </c>
      <c r="R184" s="36"/>
    </row>
    <row r="185" spans="1:18" ht="10.9" customHeight="1" x14ac:dyDescent="0.25">
      <c r="A185" s="440"/>
      <c r="B185" s="379" t="s">
        <v>438</v>
      </c>
      <c r="C185" s="101" t="s">
        <v>43</v>
      </c>
      <c r="D185" s="54" t="s">
        <v>431</v>
      </c>
      <c r="E185" s="102" t="s">
        <v>431</v>
      </c>
      <c r="F185" s="54" t="s">
        <v>431</v>
      </c>
      <c r="G185" s="54" t="s">
        <v>431</v>
      </c>
      <c r="H185" s="54" t="s">
        <v>431</v>
      </c>
      <c r="I185" s="54" t="s">
        <v>431</v>
      </c>
      <c r="J185" s="54" t="s">
        <v>431</v>
      </c>
      <c r="K185" s="54" t="s">
        <v>431</v>
      </c>
      <c r="L185" s="56"/>
      <c r="M185" s="57" t="s">
        <v>45</v>
      </c>
      <c r="N185" s="103" t="s">
        <v>45</v>
      </c>
      <c r="O185" s="59" t="s">
        <v>444</v>
      </c>
      <c r="P185" s="59"/>
      <c r="Q185" s="105" t="s">
        <v>47</v>
      </c>
      <c r="R185" s="36"/>
    </row>
    <row r="186" spans="1:18" ht="11.45" customHeight="1" x14ac:dyDescent="0.25">
      <c r="A186" s="439" t="s">
        <v>459</v>
      </c>
      <c r="B186" s="321" t="s">
        <v>710</v>
      </c>
      <c r="C186" s="90" t="s">
        <v>193</v>
      </c>
      <c r="D186" s="47">
        <v>52</v>
      </c>
      <c r="E186" s="123"/>
      <c r="F186" s="124"/>
      <c r="G186" s="124"/>
      <c r="H186" s="124"/>
      <c r="I186" s="124"/>
      <c r="J186" s="124"/>
      <c r="K186" s="124"/>
      <c r="L186" s="49"/>
      <c r="M186" s="50">
        <f>IF(AND(E186&gt;0,E186&lt;&gt;"0"),L186/E186,0)</f>
        <v>0</v>
      </c>
      <c r="N186" s="51">
        <f>IF(N$1&gt;0,(N$1-M186)/N$1,0)</f>
        <v>1</v>
      </c>
      <c r="O186" s="42"/>
      <c r="P186" s="59" t="s">
        <v>119</v>
      </c>
      <c r="Q186" s="246">
        <v>1</v>
      </c>
    </row>
    <row r="187" spans="1:18" ht="12.75" customHeight="1" x14ac:dyDescent="0.25">
      <c r="A187" s="437" t="s">
        <v>464</v>
      </c>
      <c r="B187" s="320" t="s">
        <v>853</v>
      </c>
      <c r="C187" s="129" t="s">
        <v>75</v>
      </c>
      <c r="D187" s="119">
        <v>52</v>
      </c>
      <c r="E187" s="120">
        <v>150</v>
      </c>
      <c r="F187" s="121"/>
      <c r="G187" s="121"/>
      <c r="H187" s="121"/>
      <c r="I187" s="121"/>
      <c r="J187" s="121"/>
      <c r="K187" s="121"/>
      <c r="L187" s="49">
        <v>76</v>
      </c>
      <c r="M187" s="65">
        <f>IF(AND(E187&gt;0,E187&lt;&gt;"0"),L187/E187,0)</f>
        <v>0.50666666666666671</v>
      </c>
      <c r="N187" s="66">
        <f>IF(N$1&gt;0,(N$1-M187)/N$1,0)</f>
        <v>-1.3333333333333419E-2</v>
      </c>
      <c r="O187" s="239" t="s">
        <v>854</v>
      </c>
      <c r="P187" s="59" t="s">
        <v>119</v>
      </c>
      <c r="Q187" s="246">
        <v>1</v>
      </c>
    </row>
    <row r="188" spans="1:18" ht="10.9" customHeight="1" x14ac:dyDescent="0.25">
      <c r="A188" s="437" t="s">
        <v>470</v>
      </c>
      <c r="B188" s="320" t="s">
        <v>711</v>
      </c>
      <c r="C188" s="250" t="s">
        <v>98</v>
      </c>
      <c r="D188" s="85">
        <v>9</v>
      </c>
      <c r="E188" s="86">
        <v>1</v>
      </c>
      <c r="F188" s="87"/>
      <c r="G188" s="87"/>
      <c r="H188" s="87"/>
      <c r="I188" s="87"/>
      <c r="J188" s="87"/>
      <c r="K188" s="87"/>
      <c r="L188" s="249">
        <f>IF(L190&gt;0,L189/L190,0)</f>
        <v>2</v>
      </c>
      <c r="M188" s="65">
        <f>IF(AND(E188&gt;0,E188&lt;&gt;"0"),L188/E188,0)</f>
        <v>2</v>
      </c>
      <c r="N188" s="66">
        <f>IF(N$1&gt;0,(N$1-M188)/N$1,0)</f>
        <v>-3</v>
      </c>
      <c r="O188" s="131" t="s">
        <v>449</v>
      </c>
      <c r="P188" s="43" t="s">
        <v>15</v>
      </c>
      <c r="Q188" s="35">
        <v>2</v>
      </c>
      <c r="R188" s="36" t="s">
        <v>98</v>
      </c>
    </row>
    <row r="189" spans="1:18" x14ac:dyDescent="0.25">
      <c r="A189" s="437"/>
      <c r="B189" s="361" t="s">
        <v>450</v>
      </c>
      <c r="C189" s="90" t="s">
        <v>75</v>
      </c>
      <c r="D189" s="47" t="s">
        <v>431</v>
      </c>
      <c r="E189" s="91" t="s">
        <v>431</v>
      </c>
      <c r="F189" s="47" t="s">
        <v>431</v>
      </c>
      <c r="G189" s="47" t="s">
        <v>431</v>
      </c>
      <c r="H189" s="47" t="s">
        <v>431</v>
      </c>
      <c r="I189" s="47" t="s">
        <v>431</v>
      </c>
      <c r="J189" s="47" t="s">
        <v>431</v>
      </c>
      <c r="K189" s="47" t="s">
        <v>431</v>
      </c>
      <c r="L189" s="49">
        <v>100</v>
      </c>
      <c r="M189" s="50" t="s">
        <v>45</v>
      </c>
      <c r="N189" s="92" t="s">
        <v>45</v>
      </c>
      <c r="O189" s="42"/>
      <c r="P189" s="43"/>
      <c r="Q189" s="35" t="s">
        <v>47</v>
      </c>
      <c r="R189" s="36"/>
    </row>
    <row r="190" spans="1:18" ht="10.9" customHeight="1" x14ac:dyDescent="0.25">
      <c r="A190" s="440"/>
      <c r="B190" s="364" t="s">
        <v>451</v>
      </c>
      <c r="C190" s="101" t="s">
        <v>239</v>
      </c>
      <c r="D190" s="54" t="s">
        <v>431</v>
      </c>
      <c r="E190" s="102" t="s">
        <v>431</v>
      </c>
      <c r="F190" s="54" t="s">
        <v>431</v>
      </c>
      <c r="G190" s="54" t="s">
        <v>431</v>
      </c>
      <c r="H190" s="54" t="s">
        <v>431</v>
      </c>
      <c r="I190" s="54" t="s">
        <v>431</v>
      </c>
      <c r="J190" s="54" t="s">
        <v>431</v>
      </c>
      <c r="K190" s="54" t="s">
        <v>431</v>
      </c>
      <c r="L190" s="56">
        <v>50</v>
      </c>
      <c r="M190" s="57" t="s">
        <v>45</v>
      </c>
      <c r="N190" s="103" t="s">
        <v>45</v>
      </c>
      <c r="O190" s="59"/>
      <c r="P190" s="75"/>
      <c r="Q190" s="105" t="s">
        <v>47</v>
      </c>
      <c r="R190" s="36"/>
    </row>
    <row r="191" spans="1:18" ht="10.9" customHeight="1" x14ac:dyDescent="0.25">
      <c r="A191" s="439" t="s">
        <v>474</v>
      </c>
      <c r="B191" s="320" t="s">
        <v>712</v>
      </c>
      <c r="C191" s="138" t="s">
        <v>98</v>
      </c>
      <c r="D191" s="85">
        <v>56</v>
      </c>
      <c r="E191" s="86"/>
      <c r="F191" s="87"/>
      <c r="G191" s="87"/>
      <c r="H191" s="87"/>
      <c r="I191" s="87"/>
      <c r="J191" s="87"/>
      <c r="K191" s="87"/>
      <c r="L191" s="97">
        <f>IF(L$192&gt;0,L193/L$192*100,0)</f>
        <v>0</v>
      </c>
      <c r="M191" s="65">
        <f>IF(AND(E191&gt;0,E191&lt;&gt;"0"),L191/E191,0)</f>
        <v>0</v>
      </c>
      <c r="N191" s="51">
        <f>IF(N$1&gt;0,(N$1-M191)/N$1,0)</f>
        <v>1</v>
      </c>
      <c r="O191" s="181" t="s">
        <v>454</v>
      </c>
      <c r="P191" s="177" t="s">
        <v>455</v>
      </c>
      <c r="Q191" s="178">
        <v>2</v>
      </c>
      <c r="R191" s="36" t="s">
        <v>98</v>
      </c>
    </row>
    <row r="192" spans="1:18" x14ac:dyDescent="0.25">
      <c r="A192" s="437"/>
      <c r="B192" s="365" t="s">
        <v>713</v>
      </c>
      <c r="C192" s="138" t="s">
        <v>75</v>
      </c>
      <c r="D192" s="85" t="s">
        <v>431</v>
      </c>
      <c r="E192" s="182" t="s">
        <v>431</v>
      </c>
      <c r="F192" s="85" t="s">
        <v>431</v>
      </c>
      <c r="G192" s="85" t="s">
        <v>431</v>
      </c>
      <c r="H192" s="85" t="s">
        <v>431</v>
      </c>
      <c r="I192" s="85" t="s">
        <v>431</v>
      </c>
      <c r="J192" s="85" t="s">
        <v>431</v>
      </c>
      <c r="K192" s="85" t="s">
        <v>431</v>
      </c>
      <c r="L192" s="183" t="str">
        <f>L103</f>
        <v/>
      </c>
      <c r="M192" s="50" t="s">
        <v>45</v>
      </c>
      <c r="N192" s="92" t="s">
        <v>45</v>
      </c>
      <c r="O192" s="446" t="s">
        <v>714</v>
      </c>
      <c r="P192" s="177"/>
      <c r="Q192" s="178" t="s">
        <v>47</v>
      </c>
      <c r="R192" s="36"/>
    </row>
    <row r="193" spans="1:19" x14ac:dyDescent="0.25">
      <c r="A193" s="437"/>
      <c r="B193" s="380" t="s">
        <v>458</v>
      </c>
      <c r="C193" s="138" t="s">
        <v>75</v>
      </c>
      <c r="D193" s="85" t="s">
        <v>431</v>
      </c>
      <c r="E193" s="182" t="s">
        <v>431</v>
      </c>
      <c r="F193" s="85" t="s">
        <v>431</v>
      </c>
      <c r="G193" s="85" t="s">
        <v>431</v>
      </c>
      <c r="H193" s="85" t="s">
        <v>431</v>
      </c>
      <c r="I193" s="85" t="s">
        <v>431</v>
      </c>
      <c r="J193" s="85" t="s">
        <v>431</v>
      </c>
      <c r="K193" s="85" t="s">
        <v>431</v>
      </c>
      <c r="L193" s="185"/>
      <c r="M193" s="50" t="s">
        <v>45</v>
      </c>
      <c r="N193" s="92" t="s">
        <v>45</v>
      </c>
      <c r="O193" s="446"/>
      <c r="P193" s="177"/>
      <c r="Q193" s="178" t="s">
        <v>47</v>
      </c>
      <c r="R193" s="36"/>
    </row>
    <row r="194" spans="1:19" s="192" customFormat="1" ht="11.25" x14ac:dyDescent="0.2">
      <c r="A194" s="437" t="s">
        <v>480</v>
      </c>
      <c r="B194" s="381" t="s">
        <v>715</v>
      </c>
      <c r="C194" s="186" t="s">
        <v>98</v>
      </c>
      <c r="D194" s="187">
        <v>9.8000000000000007</v>
      </c>
      <c r="E194" s="106"/>
      <c r="F194" s="188"/>
      <c r="G194" s="188"/>
      <c r="H194" s="188"/>
      <c r="I194" s="188"/>
      <c r="J194" s="188"/>
      <c r="K194" s="188"/>
      <c r="L194" s="97">
        <f>IF(L195&gt;0,L196/L195*100,0)</f>
        <v>0</v>
      </c>
      <c r="M194" s="189">
        <f>IF(AND(E194&gt;0,E194&lt;&gt;"0"),L194/E194,0)</f>
        <v>0</v>
      </c>
      <c r="N194" s="51">
        <f>IF(N$1&gt;0,(N$1-M194)/N$1,0)</f>
        <v>1</v>
      </c>
      <c r="O194" s="181" t="s">
        <v>461</v>
      </c>
      <c r="P194" s="190"/>
      <c r="Q194" s="35">
        <v>2</v>
      </c>
      <c r="R194" s="191" t="s">
        <v>98</v>
      </c>
    </row>
    <row r="195" spans="1:19" x14ac:dyDescent="0.25">
      <c r="A195" s="437"/>
      <c r="B195" s="365" t="s">
        <v>716</v>
      </c>
      <c r="C195" s="138" t="s">
        <v>75</v>
      </c>
      <c r="D195" s="85" t="s">
        <v>431</v>
      </c>
      <c r="E195" s="182" t="s">
        <v>431</v>
      </c>
      <c r="F195" s="85" t="s">
        <v>431</v>
      </c>
      <c r="G195" s="85" t="s">
        <v>431</v>
      </c>
      <c r="H195" s="85" t="s">
        <v>431</v>
      </c>
      <c r="I195" s="85" t="s">
        <v>431</v>
      </c>
      <c r="J195" s="85" t="s">
        <v>431</v>
      </c>
      <c r="K195" s="85" t="s">
        <v>431</v>
      </c>
      <c r="L195" s="183" t="str">
        <f>L106</f>
        <v/>
      </c>
      <c r="M195" s="50" t="s">
        <v>45</v>
      </c>
      <c r="N195" s="92" t="s">
        <v>45</v>
      </c>
      <c r="O195" s="42" t="s">
        <v>717</v>
      </c>
      <c r="P195" s="177"/>
      <c r="Q195" s="178" t="s">
        <v>47</v>
      </c>
      <c r="R195" s="36"/>
    </row>
    <row r="196" spans="1:19" x14ac:dyDescent="0.25">
      <c r="A196" s="437"/>
      <c r="B196" s="380" t="s">
        <v>458</v>
      </c>
      <c r="C196" s="138" t="s">
        <v>75</v>
      </c>
      <c r="D196" s="85" t="s">
        <v>431</v>
      </c>
      <c r="E196" s="182" t="s">
        <v>431</v>
      </c>
      <c r="F196" s="85" t="s">
        <v>431</v>
      </c>
      <c r="G196" s="85" t="s">
        <v>431</v>
      </c>
      <c r="H196" s="85" t="s">
        <v>431</v>
      </c>
      <c r="I196" s="85" t="s">
        <v>431</v>
      </c>
      <c r="J196" s="85" t="s">
        <v>431</v>
      </c>
      <c r="K196" s="85" t="s">
        <v>431</v>
      </c>
      <c r="L196" s="185"/>
      <c r="M196" s="50" t="s">
        <v>45</v>
      </c>
      <c r="N196" s="92" t="s">
        <v>45</v>
      </c>
      <c r="O196" s="446"/>
      <c r="P196" s="177"/>
      <c r="Q196" s="178" t="s">
        <v>47</v>
      </c>
      <c r="R196" s="36"/>
    </row>
    <row r="197" spans="1:19" s="199" customFormat="1" ht="22.5" x14ac:dyDescent="0.2">
      <c r="A197" s="437" t="s">
        <v>485</v>
      </c>
      <c r="B197" s="428" t="s">
        <v>718</v>
      </c>
      <c r="C197" s="194" t="s">
        <v>466</v>
      </c>
      <c r="D197" s="195">
        <v>50</v>
      </c>
      <c r="E197" s="86">
        <v>90</v>
      </c>
      <c r="F197" s="196"/>
      <c r="G197" s="196"/>
      <c r="H197" s="196"/>
      <c r="I197" s="196"/>
      <c r="J197" s="196"/>
      <c r="K197" s="196"/>
      <c r="L197" s="88">
        <f>IF(L$198&gt;0,L199/L$198,0)</f>
        <v>167.12</v>
      </c>
      <c r="M197" s="65">
        <f>IF(AND(E197&gt;0,E197&lt;&gt;"0"),L197/E197,0)</f>
        <v>1.856888888888889</v>
      </c>
      <c r="N197" s="197">
        <f>IF(N$1&gt;0,(N$1-M197)/N$1,0)</f>
        <v>-2.7137777777777781</v>
      </c>
      <c r="O197" s="181" t="s">
        <v>467</v>
      </c>
      <c r="P197" s="68" t="s">
        <v>15</v>
      </c>
      <c r="Q197" s="84">
        <v>2</v>
      </c>
      <c r="R197" s="198" t="s">
        <v>98</v>
      </c>
    </row>
    <row r="198" spans="1:19" s="199" customFormat="1" ht="11.25" x14ac:dyDescent="0.2">
      <c r="A198" s="437"/>
      <c r="B198" s="429" t="s">
        <v>719</v>
      </c>
      <c r="C198" s="90" t="s">
        <v>75</v>
      </c>
      <c r="D198" s="195"/>
      <c r="E198" s="91" t="s">
        <v>431</v>
      </c>
      <c r="F198" s="196"/>
      <c r="G198" s="196"/>
      <c r="H198" s="196"/>
      <c r="I198" s="196"/>
      <c r="J198" s="196"/>
      <c r="K198" s="196"/>
      <c r="L198" s="49">
        <v>150</v>
      </c>
      <c r="M198" s="65"/>
      <c r="N198" s="197"/>
      <c r="O198" s="208"/>
      <c r="P198" s="68"/>
      <c r="Q198" s="84"/>
      <c r="R198" s="198"/>
    </row>
    <row r="199" spans="1:19" x14ac:dyDescent="0.25">
      <c r="A199" s="437"/>
      <c r="B199" s="380" t="s">
        <v>469</v>
      </c>
      <c r="C199" s="90" t="s">
        <v>466</v>
      </c>
      <c r="D199" s="47" t="s">
        <v>431</v>
      </c>
      <c r="E199" s="91" t="s">
        <v>431</v>
      </c>
      <c r="F199" s="47" t="s">
        <v>431</v>
      </c>
      <c r="G199" s="47" t="s">
        <v>431</v>
      </c>
      <c r="H199" s="47" t="s">
        <v>431</v>
      </c>
      <c r="I199" s="47" t="s">
        <v>431</v>
      </c>
      <c r="J199" s="47" t="s">
        <v>431</v>
      </c>
      <c r="K199" s="47" t="s">
        <v>431</v>
      </c>
      <c r="L199" s="49">
        <v>25068</v>
      </c>
      <c r="M199" s="50" t="s">
        <v>45</v>
      </c>
      <c r="N199" s="92" t="s">
        <v>45</v>
      </c>
      <c r="O199" s="200"/>
      <c r="P199" s="43"/>
      <c r="Q199" s="35" t="s">
        <v>47</v>
      </c>
      <c r="R199" s="36"/>
    </row>
    <row r="200" spans="1:19" s="199" customFormat="1" ht="11.25" x14ac:dyDescent="0.2">
      <c r="A200" s="437" t="s">
        <v>490</v>
      </c>
      <c r="B200" s="430" t="s">
        <v>720</v>
      </c>
      <c r="C200" s="201" t="s">
        <v>466</v>
      </c>
      <c r="D200" s="202">
        <v>50</v>
      </c>
      <c r="E200" s="203">
        <v>1.4</v>
      </c>
      <c r="F200" s="204"/>
      <c r="G200" s="204"/>
      <c r="H200" s="204"/>
      <c r="I200" s="204"/>
      <c r="J200" s="204"/>
      <c r="K200" s="204"/>
      <c r="L200" s="88">
        <f>IF(L$198&gt;0,L201/L$198,0)</f>
        <v>1.333333333333333</v>
      </c>
      <c r="M200" s="50">
        <f>IF(AND(E200&gt;0,E200&lt;&gt;"0"),L200/E200,0)</f>
        <v>0.95238095238095244</v>
      </c>
      <c r="N200" s="205">
        <f>IF(N$1&gt;0,(N$1-M200)/N$1,0)</f>
        <v>-0.90476190476190488</v>
      </c>
      <c r="O200" s="181" t="s">
        <v>472</v>
      </c>
      <c r="P200" s="43" t="s">
        <v>15</v>
      </c>
      <c r="Q200" s="35">
        <v>2</v>
      </c>
      <c r="R200" s="206" t="s">
        <v>98</v>
      </c>
    </row>
    <row r="201" spans="1:19" ht="10.9" customHeight="1" x14ac:dyDescent="0.25">
      <c r="A201" s="440"/>
      <c r="B201" s="431" t="s">
        <v>473</v>
      </c>
      <c r="C201" s="101" t="s">
        <v>466</v>
      </c>
      <c r="D201" s="54" t="s">
        <v>431</v>
      </c>
      <c r="E201" s="102" t="s">
        <v>431</v>
      </c>
      <c r="F201" s="54" t="s">
        <v>431</v>
      </c>
      <c r="G201" s="54" t="s">
        <v>431</v>
      </c>
      <c r="H201" s="54" t="s">
        <v>431</v>
      </c>
      <c r="I201" s="54" t="s">
        <v>431</v>
      </c>
      <c r="J201" s="54" t="s">
        <v>431</v>
      </c>
      <c r="K201" s="54" t="s">
        <v>431</v>
      </c>
      <c r="L201" s="56">
        <v>200</v>
      </c>
      <c r="M201" s="57" t="s">
        <v>45</v>
      </c>
      <c r="N201" s="103" t="s">
        <v>45</v>
      </c>
      <c r="O201" s="207"/>
      <c r="P201" s="43"/>
      <c r="Q201" s="35" t="s">
        <v>47</v>
      </c>
      <c r="R201" s="36"/>
    </row>
    <row r="202" spans="1:19" s="215" customFormat="1" ht="19.899999999999999" customHeight="1" x14ac:dyDescent="0.15">
      <c r="A202" s="444" t="s">
        <v>495</v>
      </c>
      <c r="B202" s="387" t="s">
        <v>721</v>
      </c>
      <c r="C202" s="194" t="s">
        <v>98</v>
      </c>
      <c r="D202" s="209">
        <v>90.285555555555561</v>
      </c>
      <c r="E202" s="86">
        <v>25</v>
      </c>
      <c r="F202" s="210"/>
      <c r="G202" s="210"/>
      <c r="H202" s="210"/>
      <c r="I202" s="210"/>
      <c r="J202" s="210"/>
      <c r="K202" s="210"/>
      <c r="L202" s="211">
        <f>IF(L204&gt;0,L203/L204*100,0)</f>
        <v>20</v>
      </c>
      <c r="M202" s="189">
        <f>IF(AND(E202&gt;0,E202&lt;&gt;"0"),L202/E202,0)</f>
        <v>0.8</v>
      </c>
      <c r="N202" s="197">
        <f>IF(N$1&gt;0,(N$1-M202)/N$1,0)</f>
        <v>-0.60000000000000009</v>
      </c>
      <c r="O202" s="131" t="s">
        <v>476</v>
      </c>
      <c r="P202" s="212" t="s">
        <v>15</v>
      </c>
      <c r="Q202" s="213">
        <v>2</v>
      </c>
      <c r="R202" s="214" t="s">
        <v>98</v>
      </c>
    </row>
    <row r="203" spans="1:19" x14ac:dyDescent="0.25">
      <c r="A203" s="437"/>
      <c r="B203" s="365" t="s">
        <v>477</v>
      </c>
      <c r="C203" s="90" t="s">
        <v>75</v>
      </c>
      <c r="D203" s="47" t="s">
        <v>431</v>
      </c>
      <c r="E203" s="91" t="s">
        <v>431</v>
      </c>
      <c r="F203" s="47" t="s">
        <v>431</v>
      </c>
      <c r="G203" s="47" t="s">
        <v>431</v>
      </c>
      <c r="H203" s="47" t="s">
        <v>431</v>
      </c>
      <c r="I203" s="47" t="s">
        <v>431</v>
      </c>
      <c r="J203" s="47" t="s">
        <v>431</v>
      </c>
      <c r="K203" s="47" t="s">
        <v>431</v>
      </c>
      <c r="L203" s="49">
        <v>1</v>
      </c>
      <c r="M203" s="50" t="s">
        <v>45</v>
      </c>
      <c r="N203" s="92" t="s">
        <v>45</v>
      </c>
      <c r="O203" s="42"/>
      <c r="P203" s="43"/>
      <c r="Q203" s="35" t="s">
        <v>47</v>
      </c>
      <c r="R203" s="36"/>
    </row>
    <row r="204" spans="1:19" ht="10.9" customHeight="1" x14ac:dyDescent="0.25">
      <c r="A204" s="437"/>
      <c r="B204" s="379" t="s">
        <v>479</v>
      </c>
      <c r="C204" s="101" t="s">
        <v>75</v>
      </c>
      <c r="D204" s="54" t="s">
        <v>431</v>
      </c>
      <c r="E204" s="102" t="s">
        <v>431</v>
      </c>
      <c r="F204" s="54" t="s">
        <v>431</v>
      </c>
      <c r="G204" s="54" t="s">
        <v>431</v>
      </c>
      <c r="H204" s="54" t="s">
        <v>431</v>
      </c>
      <c r="I204" s="54" t="s">
        <v>431</v>
      </c>
      <c r="J204" s="54" t="s">
        <v>431</v>
      </c>
      <c r="K204" s="54" t="s">
        <v>431</v>
      </c>
      <c r="L204" s="56">
        <v>5</v>
      </c>
      <c r="M204" s="57" t="s">
        <v>45</v>
      </c>
      <c r="N204" s="103" t="s">
        <v>45</v>
      </c>
      <c r="O204" s="59"/>
      <c r="P204" s="59"/>
      <c r="Q204" s="35" t="s">
        <v>47</v>
      </c>
      <c r="R204" s="36"/>
    </row>
    <row r="205" spans="1:19" s="215" customFormat="1" ht="19.899999999999999" customHeight="1" x14ac:dyDescent="0.15">
      <c r="A205" s="445" t="s">
        <v>500</v>
      </c>
      <c r="B205" s="381" t="s">
        <v>722</v>
      </c>
      <c r="C205" s="186" t="s">
        <v>98</v>
      </c>
      <c r="D205" s="216">
        <v>99.2</v>
      </c>
      <c r="E205" s="106"/>
      <c r="F205" s="217"/>
      <c r="G205" s="217"/>
      <c r="H205" s="217"/>
      <c r="I205" s="217"/>
      <c r="J205" s="217"/>
      <c r="K205" s="217"/>
      <c r="L205" s="211">
        <f>IF(L207&gt;0,L206/L207*100,0)</f>
        <v>20</v>
      </c>
      <c r="M205" s="218">
        <f>IF(AND(E205&gt;0,E205&lt;&gt;"0"),L205/E205,0)</f>
        <v>0</v>
      </c>
      <c r="N205" s="219">
        <f>IF(N$1&gt;0,(N$1-M205)/N$1,0)</f>
        <v>1</v>
      </c>
      <c r="O205" s="131" t="s">
        <v>482</v>
      </c>
      <c r="P205" s="220" t="s">
        <v>15</v>
      </c>
      <c r="Q205" s="221">
        <v>2</v>
      </c>
      <c r="R205" s="214" t="s">
        <v>98</v>
      </c>
      <c r="S205" s="222"/>
    </row>
    <row r="206" spans="1:19" x14ac:dyDescent="0.25">
      <c r="A206" s="437"/>
      <c r="B206" s="432" t="s">
        <v>483</v>
      </c>
      <c r="C206" s="129" t="s">
        <v>75</v>
      </c>
      <c r="D206" s="119" t="s">
        <v>431</v>
      </c>
      <c r="E206" s="130" t="s">
        <v>431</v>
      </c>
      <c r="F206" s="119" t="s">
        <v>431</v>
      </c>
      <c r="G206" s="119" t="s">
        <v>431</v>
      </c>
      <c r="H206" s="119" t="s">
        <v>431</v>
      </c>
      <c r="I206" s="119" t="s">
        <v>431</v>
      </c>
      <c r="J206" s="119" t="s">
        <v>431</v>
      </c>
      <c r="K206" s="119" t="s">
        <v>431</v>
      </c>
      <c r="L206" s="122">
        <v>1</v>
      </c>
      <c r="M206" s="65" t="s">
        <v>45</v>
      </c>
      <c r="N206" s="95" t="s">
        <v>45</v>
      </c>
      <c r="O206" s="446"/>
      <c r="P206" s="68"/>
      <c r="Q206" s="84" t="s">
        <v>47</v>
      </c>
      <c r="R206" s="223"/>
    </row>
    <row r="207" spans="1:19" ht="10.9" customHeight="1" x14ac:dyDescent="0.25">
      <c r="A207" s="440"/>
      <c r="B207" s="379" t="s">
        <v>484</v>
      </c>
      <c r="C207" s="101" t="s">
        <v>75</v>
      </c>
      <c r="D207" s="54" t="s">
        <v>431</v>
      </c>
      <c r="E207" s="102" t="s">
        <v>431</v>
      </c>
      <c r="F207" s="54" t="s">
        <v>431</v>
      </c>
      <c r="G207" s="54" t="s">
        <v>431</v>
      </c>
      <c r="H207" s="54" t="s">
        <v>431</v>
      </c>
      <c r="I207" s="54" t="s">
        <v>431</v>
      </c>
      <c r="J207" s="54" t="s">
        <v>431</v>
      </c>
      <c r="K207" s="54" t="s">
        <v>431</v>
      </c>
      <c r="L207" s="56">
        <v>5</v>
      </c>
      <c r="M207" s="57" t="s">
        <v>45</v>
      </c>
      <c r="N207" s="103" t="s">
        <v>45</v>
      </c>
      <c r="O207" s="59"/>
      <c r="P207" s="59"/>
      <c r="Q207" s="105" t="s">
        <v>47</v>
      </c>
      <c r="R207" s="36"/>
    </row>
    <row r="208" spans="1:19" s="215" customFormat="1" ht="19.899999999999999" customHeight="1" x14ac:dyDescent="0.15">
      <c r="A208" s="444" t="s">
        <v>505</v>
      </c>
      <c r="B208" s="433" t="s">
        <v>723</v>
      </c>
      <c r="C208" s="186" t="s">
        <v>98</v>
      </c>
      <c r="D208" s="216">
        <v>99.2</v>
      </c>
      <c r="E208" s="106"/>
      <c r="F208" s="217"/>
      <c r="G208" s="217"/>
      <c r="H208" s="217"/>
      <c r="I208" s="217"/>
      <c r="J208" s="217"/>
      <c r="K208" s="217"/>
      <c r="L208" s="211">
        <f>IF(L210&gt;0,L209/L210*100,0)</f>
        <v>0</v>
      </c>
      <c r="M208" s="218">
        <f>IF(AND(E208&gt;0,E208&lt;&gt;"0"),L208/E208,0)</f>
        <v>0</v>
      </c>
      <c r="N208" s="219">
        <f>IF(N$1&gt;0,(N$1-M208)/N$1,0)</f>
        <v>1</v>
      </c>
      <c r="O208" s="131" t="s">
        <v>487</v>
      </c>
      <c r="P208" s="220" t="s">
        <v>15</v>
      </c>
      <c r="Q208" s="221">
        <v>2</v>
      </c>
      <c r="R208" s="214" t="s">
        <v>98</v>
      </c>
      <c r="S208" s="222"/>
    </row>
    <row r="209" spans="1:19" x14ac:dyDescent="0.25">
      <c r="A209" s="437"/>
      <c r="B209" s="432" t="s">
        <v>488</v>
      </c>
      <c r="C209" s="129" t="s">
        <v>75</v>
      </c>
      <c r="D209" s="119" t="s">
        <v>431</v>
      </c>
      <c r="E209" s="130" t="s">
        <v>431</v>
      </c>
      <c r="F209" s="119" t="s">
        <v>431</v>
      </c>
      <c r="G209" s="119" t="s">
        <v>431</v>
      </c>
      <c r="H209" s="119" t="s">
        <v>431</v>
      </c>
      <c r="I209" s="119" t="s">
        <v>431</v>
      </c>
      <c r="J209" s="119" t="s">
        <v>431</v>
      </c>
      <c r="K209" s="119" t="s">
        <v>431</v>
      </c>
      <c r="L209" s="122"/>
      <c r="M209" s="65" t="s">
        <v>45</v>
      </c>
      <c r="N209" s="95" t="s">
        <v>45</v>
      </c>
      <c r="O209" s="446"/>
      <c r="P209" s="68"/>
      <c r="Q209" s="84" t="s">
        <v>47</v>
      </c>
      <c r="R209" s="223"/>
    </row>
    <row r="210" spans="1:19" ht="10.9" customHeight="1" x14ac:dyDescent="0.25">
      <c r="A210" s="440"/>
      <c r="B210" s="379" t="s">
        <v>489</v>
      </c>
      <c r="C210" s="101" t="s">
        <v>75</v>
      </c>
      <c r="D210" s="54" t="s">
        <v>431</v>
      </c>
      <c r="E210" s="102" t="s">
        <v>431</v>
      </c>
      <c r="F210" s="54" t="s">
        <v>431</v>
      </c>
      <c r="G210" s="54" t="s">
        <v>431</v>
      </c>
      <c r="H210" s="54" t="s">
        <v>431</v>
      </c>
      <c r="I210" s="54" t="s">
        <v>431</v>
      </c>
      <c r="J210" s="54" t="s">
        <v>431</v>
      </c>
      <c r="K210" s="54" t="s">
        <v>431</v>
      </c>
      <c r="L210" s="56"/>
      <c r="M210" s="57" t="s">
        <v>45</v>
      </c>
      <c r="N210" s="103" t="s">
        <v>45</v>
      </c>
      <c r="O210" s="59"/>
      <c r="P210" s="59"/>
      <c r="Q210" s="105" t="s">
        <v>47</v>
      </c>
      <c r="R210" s="36"/>
    </row>
    <row r="211" spans="1:19" s="215" customFormat="1" ht="19.899999999999999" customHeight="1" x14ac:dyDescent="0.15">
      <c r="A211" s="444" t="s">
        <v>512</v>
      </c>
      <c r="B211" s="433" t="s">
        <v>724</v>
      </c>
      <c r="C211" s="186" t="s">
        <v>98</v>
      </c>
      <c r="D211" s="216">
        <v>99.2</v>
      </c>
      <c r="E211" s="106"/>
      <c r="F211" s="217"/>
      <c r="G211" s="217"/>
      <c r="H211" s="217"/>
      <c r="I211" s="217"/>
      <c r="J211" s="217"/>
      <c r="K211" s="217"/>
      <c r="L211" s="211">
        <f>IF(L213&gt;0,L212/L213*100,0)</f>
        <v>0</v>
      </c>
      <c r="M211" s="218">
        <f>IF(AND(E211&gt;0,E211&lt;&gt;"0"),L211/E211,0)</f>
        <v>0</v>
      </c>
      <c r="N211" s="219">
        <f>IF(N$1&gt;0,(N$1-M211)/N$1,0)</f>
        <v>1</v>
      </c>
      <c r="O211" s="131" t="s">
        <v>492</v>
      </c>
      <c r="P211" s="220" t="s">
        <v>15</v>
      </c>
      <c r="Q211" s="221">
        <v>2</v>
      </c>
      <c r="R211" s="214" t="s">
        <v>98</v>
      </c>
      <c r="S211" s="222"/>
    </row>
    <row r="212" spans="1:19" x14ac:dyDescent="0.25">
      <c r="A212" s="437"/>
      <c r="B212" s="432" t="s">
        <v>493</v>
      </c>
      <c r="C212" s="129" t="s">
        <v>75</v>
      </c>
      <c r="D212" s="119" t="s">
        <v>431</v>
      </c>
      <c r="E212" s="130" t="s">
        <v>431</v>
      </c>
      <c r="F212" s="119" t="s">
        <v>431</v>
      </c>
      <c r="G212" s="119" t="s">
        <v>431</v>
      </c>
      <c r="H212" s="119" t="s">
        <v>431</v>
      </c>
      <c r="I212" s="119" t="s">
        <v>431</v>
      </c>
      <c r="J212" s="119" t="s">
        <v>431</v>
      </c>
      <c r="K212" s="119" t="s">
        <v>431</v>
      </c>
      <c r="L212" s="122"/>
      <c r="M212" s="65" t="s">
        <v>45</v>
      </c>
      <c r="N212" s="95" t="s">
        <v>45</v>
      </c>
      <c r="O212" s="446"/>
      <c r="P212" s="68"/>
      <c r="Q212" s="84" t="s">
        <v>47</v>
      </c>
      <c r="R212" s="223"/>
    </row>
    <row r="213" spans="1:19" ht="10.9" customHeight="1" x14ac:dyDescent="0.25">
      <c r="A213" s="440"/>
      <c r="B213" s="379" t="s">
        <v>494</v>
      </c>
      <c r="C213" s="101" t="s">
        <v>75</v>
      </c>
      <c r="D213" s="54" t="s">
        <v>431</v>
      </c>
      <c r="E213" s="102" t="s">
        <v>431</v>
      </c>
      <c r="F213" s="54" t="s">
        <v>431</v>
      </c>
      <c r="G213" s="54" t="s">
        <v>431</v>
      </c>
      <c r="H213" s="54" t="s">
        <v>431</v>
      </c>
      <c r="I213" s="54" t="s">
        <v>431</v>
      </c>
      <c r="J213" s="54" t="s">
        <v>431</v>
      </c>
      <c r="K213" s="54" t="s">
        <v>431</v>
      </c>
      <c r="L213" s="56"/>
      <c r="M213" s="57" t="s">
        <v>45</v>
      </c>
      <c r="N213" s="103" t="s">
        <v>45</v>
      </c>
      <c r="O213" s="59"/>
      <c r="P213" s="59"/>
      <c r="Q213" s="105" t="s">
        <v>47</v>
      </c>
      <c r="R213" s="36"/>
    </row>
    <row r="214" spans="1:19" s="215" customFormat="1" ht="19.899999999999999" customHeight="1" x14ac:dyDescent="0.15">
      <c r="A214" s="444" t="s">
        <v>519</v>
      </c>
      <c r="B214" s="433" t="s">
        <v>725</v>
      </c>
      <c r="C214" s="186" t="s">
        <v>98</v>
      </c>
      <c r="D214" s="216">
        <v>99.2</v>
      </c>
      <c r="E214" s="106"/>
      <c r="F214" s="217"/>
      <c r="G214" s="217"/>
      <c r="H214" s="217"/>
      <c r="I214" s="217"/>
      <c r="J214" s="217"/>
      <c r="K214" s="217"/>
      <c r="L214" s="211">
        <f>IF(L216&gt;0,L215/L216*100,0)</f>
        <v>25</v>
      </c>
      <c r="M214" s="218">
        <f>IF(AND(E214&gt;0,E214&lt;&gt;"0"),L214/E214,0)</f>
        <v>0</v>
      </c>
      <c r="N214" s="219">
        <f>IF(N$1&gt;0,(N$1-M214)/N$1,0)</f>
        <v>1</v>
      </c>
      <c r="O214" s="131" t="s">
        <v>497</v>
      </c>
      <c r="P214" s="220" t="s">
        <v>15</v>
      </c>
      <c r="Q214" s="221">
        <v>2</v>
      </c>
      <c r="R214" s="214" t="s">
        <v>98</v>
      </c>
      <c r="S214" s="222"/>
    </row>
    <row r="215" spans="1:19" x14ac:dyDescent="0.25">
      <c r="A215" s="437"/>
      <c r="B215" s="432" t="s">
        <v>498</v>
      </c>
      <c r="C215" s="129" t="s">
        <v>75</v>
      </c>
      <c r="D215" s="119" t="s">
        <v>431</v>
      </c>
      <c r="E215" s="130" t="s">
        <v>431</v>
      </c>
      <c r="F215" s="119" t="s">
        <v>431</v>
      </c>
      <c r="G215" s="119" t="s">
        <v>431</v>
      </c>
      <c r="H215" s="119" t="s">
        <v>431</v>
      </c>
      <c r="I215" s="119" t="s">
        <v>431</v>
      </c>
      <c r="J215" s="119" t="s">
        <v>431</v>
      </c>
      <c r="K215" s="119" t="s">
        <v>431</v>
      </c>
      <c r="L215" s="122">
        <v>15</v>
      </c>
      <c r="M215" s="65" t="s">
        <v>45</v>
      </c>
      <c r="N215" s="95" t="s">
        <v>45</v>
      </c>
      <c r="O215" s="446"/>
      <c r="P215" s="68"/>
      <c r="Q215" s="84" t="s">
        <v>47</v>
      </c>
      <c r="R215" s="223"/>
    </row>
    <row r="216" spans="1:19" ht="10.9" customHeight="1" x14ac:dyDescent="0.25">
      <c r="A216" s="440"/>
      <c r="B216" s="434" t="s">
        <v>499</v>
      </c>
      <c r="C216" s="101" t="s">
        <v>75</v>
      </c>
      <c r="D216" s="54" t="s">
        <v>431</v>
      </c>
      <c r="E216" s="102" t="s">
        <v>431</v>
      </c>
      <c r="F216" s="54" t="s">
        <v>431</v>
      </c>
      <c r="G216" s="54" t="s">
        <v>431</v>
      </c>
      <c r="H216" s="54" t="s">
        <v>431</v>
      </c>
      <c r="I216" s="54" t="s">
        <v>431</v>
      </c>
      <c r="J216" s="54" t="s">
        <v>431</v>
      </c>
      <c r="K216" s="54" t="s">
        <v>431</v>
      </c>
      <c r="L216" s="56">
        <v>60</v>
      </c>
      <c r="M216" s="57" t="s">
        <v>45</v>
      </c>
      <c r="N216" s="103" t="s">
        <v>45</v>
      </c>
      <c r="O216" s="59"/>
      <c r="P216" s="59"/>
      <c r="Q216" s="105" t="s">
        <v>47</v>
      </c>
      <c r="R216" s="36"/>
    </row>
    <row r="217" spans="1:19" ht="21.75" customHeight="1" x14ac:dyDescent="0.25">
      <c r="A217" s="439" t="s">
        <v>523</v>
      </c>
      <c r="B217" s="243" t="s">
        <v>726</v>
      </c>
      <c r="C217" s="194" t="s">
        <v>98</v>
      </c>
      <c r="D217" s="119">
        <v>4</v>
      </c>
      <c r="E217" s="120">
        <v>24</v>
      </c>
      <c r="F217" s="121"/>
      <c r="G217" s="121"/>
      <c r="H217" s="121"/>
      <c r="I217" s="121"/>
      <c r="J217" s="121"/>
      <c r="K217" s="121"/>
      <c r="L217" s="88">
        <f>IF(L218&gt;0,L219/L218*100,0)</f>
        <v>25</v>
      </c>
      <c r="M217" s="65">
        <f>IF(AND(E217&gt;0,E217&lt;&gt;"0"),L217/E217,0)</f>
        <v>1.041666666666667</v>
      </c>
      <c r="N217" s="66">
        <f>IF(N$1&gt;0,(N$1-M217)/N$1,0)</f>
        <v>-1.083333333333333</v>
      </c>
      <c r="O217" s="131" t="s">
        <v>502</v>
      </c>
      <c r="P217" s="68"/>
      <c r="Q217" s="84"/>
      <c r="R217" s="36"/>
    </row>
    <row r="218" spans="1:19" ht="20.45" customHeight="1" x14ac:dyDescent="0.25">
      <c r="A218" s="437"/>
      <c r="B218" s="417" t="s">
        <v>503</v>
      </c>
      <c r="C218" s="90" t="s">
        <v>75</v>
      </c>
      <c r="D218" s="47" t="s">
        <v>431</v>
      </c>
      <c r="E218" s="91" t="s">
        <v>431</v>
      </c>
      <c r="F218" s="47" t="s">
        <v>431</v>
      </c>
      <c r="G218" s="47" t="s">
        <v>431</v>
      </c>
      <c r="H218" s="47" t="s">
        <v>431</v>
      </c>
      <c r="I218" s="47" t="s">
        <v>431</v>
      </c>
      <c r="J218" s="47" t="s">
        <v>431</v>
      </c>
      <c r="K218" s="47" t="s">
        <v>431</v>
      </c>
      <c r="L218" s="49">
        <v>100</v>
      </c>
      <c r="M218" s="50" t="s">
        <v>45</v>
      </c>
      <c r="N218" s="92" t="s">
        <v>45</v>
      </c>
      <c r="O218" s="42"/>
      <c r="P218" s="43"/>
      <c r="Q218" s="35" t="s">
        <v>47</v>
      </c>
      <c r="R218" s="36"/>
    </row>
    <row r="219" spans="1:19" ht="31.15" customHeight="1" x14ac:dyDescent="0.25">
      <c r="A219" s="440"/>
      <c r="B219" s="418" t="s">
        <v>504</v>
      </c>
      <c r="C219" s="101" t="s">
        <v>75</v>
      </c>
      <c r="D219" s="54" t="s">
        <v>431</v>
      </c>
      <c r="E219" s="102" t="s">
        <v>431</v>
      </c>
      <c r="F219" s="54" t="s">
        <v>431</v>
      </c>
      <c r="G219" s="54" t="s">
        <v>431</v>
      </c>
      <c r="H219" s="54" t="s">
        <v>431</v>
      </c>
      <c r="I219" s="54" t="s">
        <v>431</v>
      </c>
      <c r="J219" s="54" t="s">
        <v>431</v>
      </c>
      <c r="K219" s="54" t="s">
        <v>431</v>
      </c>
      <c r="L219" s="56">
        <v>25</v>
      </c>
      <c r="M219" s="57" t="s">
        <v>45</v>
      </c>
      <c r="N219" s="103" t="s">
        <v>45</v>
      </c>
      <c r="O219" s="59"/>
      <c r="P219" s="43"/>
      <c r="Q219" s="35" t="s">
        <v>47</v>
      </c>
      <c r="R219" s="36"/>
    </row>
    <row r="220" spans="1:19" ht="10.9" customHeight="1" x14ac:dyDescent="0.25">
      <c r="A220" s="439" t="s">
        <v>526</v>
      </c>
      <c r="B220" s="320" t="s">
        <v>727</v>
      </c>
      <c r="C220" s="138" t="s">
        <v>98</v>
      </c>
      <c r="D220" s="85">
        <v>84.9</v>
      </c>
      <c r="E220" s="86"/>
      <c r="F220" s="87"/>
      <c r="G220" s="87"/>
      <c r="H220" s="87"/>
      <c r="I220" s="87"/>
      <c r="J220" s="87"/>
      <c r="K220" s="87"/>
      <c r="L220" s="88">
        <f>IF(L221&gt;0,L222/L221*100,0)</f>
        <v>0</v>
      </c>
      <c r="M220" s="65">
        <f>IF(AND(E220&gt;0,E220&lt;&gt;"0"),L220/E220,0)</f>
        <v>0</v>
      </c>
      <c r="N220" s="66">
        <f>IF(N$1&gt;0,(N$1-M220)/N$1,0)</f>
        <v>1</v>
      </c>
      <c r="O220" s="446" t="s">
        <v>507</v>
      </c>
      <c r="P220" s="68" t="s">
        <v>42</v>
      </c>
      <c r="Q220" s="84"/>
      <c r="R220" s="36" t="s">
        <v>98</v>
      </c>
    </row>
    <row r="221" spans="1:19" x14ac:dyDescent="0.25">
      <c r="A221" s="437"/>
      <c r="B221" s="361" t="s">
        <v>508</v>
      </c>
      <c r="C221" s="90" t="s">
        <v>75</v>
      </c>
      <c r="D221" s="47" t="s">
        <v>431</v>
      </c>
      <c r="E221" s="91" t="s">
        <v>431</v>
      </c>
      <c r="F221" s="47" t="s">
        <v>431</v>
      </c>
      <c r="G221" s="47" t="s">
        <v>431</v>
      </c>
      <c r="H221" s="47" t="s">
        <v>431</v>
      </c>
      <c r="I221" s="47" t="s">
        <v>431</v>
      </c>
      <c r="J221" s="47" t="s">
        <v>431</v>
      </c>
      <c r="K221" s="47" t="s">
        <v>431</v>
      </c>
      <c r="L221" s="49"/>
      <c r="M221" s="50" t="s">
        <v>45</v>
      </c>
      <c r="N221" s="92" t="s">
        <v>45</v>
      </c>
      <c r="O221" s="42" t="s">
        <v>509</v>
      </c>
      <c r="P221" s="43"/>
      <c r="Q221" s="35" t="s">
        <v>47</v>
      </c>
      <c r="R221" s="36"/>
    </row>
    <row r="222" spans="1:19" ht="10.9" customHeight="1" x14ac:dyDescent="0.25">
      <c r="A222" s="437"/>
      <c r="B222" s="100" t="s">
        <v>510</v>
      </c>
      <c r="C222" s="90" t="s">
        <v>75</v>
      </c>
      <c r="D222" s="47" t="s">
        <v>431</v>
      </c>
      <c r="E222" s="91" t="s">
        <v>431</v>
      </c>
      <c r="F222" s="47" t="s">
        <v>431</v>
      </c>
      <c r="G222" s="47" t="s">
        <v>431</v>
      </c>
      <c r="H222" s="47" t="s">
        <v>431</v>
      </c>
      <c r="I222" s="47" t="s">
        <v>431</v>
      </c>
      <c r="J222" s="47" t="s">
        <v>431</v>
      </c>
      <c r="K222" s="47" t="s">
        <v>431</v>
      </c>
      <c r="L222" s="49"/>
      <c r="M222" s="50" t="s">
        <v>45</v>
      </c>
      <c r="N222" s="92" t="s">
        <v>45</v>
      </c>
      <c r="O222" s="42" t="s">
        <v>511</v>
      </c>
      <c r="P222" s="75"/>
      <c r="Q222" s="105" t="s">
        <v>47</v>
      </c>
      <c r="R222" s="36"/>
    </row>
    <row r="223" spans="1:19" ht="21" customHeight="1" x14ac:dyDescent="0.25">
      <c r="A223" s="439" t="s">
        <v>530</v>
      </c>
      <c r="B223" s="320" t="s">
        <v>728</v>
      </c>
      <c r="C223" s="138" t="s">
        <v>98</v>
      </c>
      <c r="D223" s="85">
        <v>85.7</v>
      </c>
      <c r="E223" s="86"/>
      <c r="F223" s="87"/>
      <c r="G223" s="87"/>
      <c r="H223" s="87"/>
      <c r="I223" s="87"/>
      <c r="J223" s="87"/>
      <c r="K223" s="87"/>
      <c r="L223" s="88">
        <f>IF(L224&gt;0,L225/L224*100,0)</f>
        <v>0</v>
      </c>
      <c r="M223" s="65">
        <f>IF(AND(E223&gt;0,E223&lt;&gt;"0"),L223/E223,0)</f>
        <v>0</v>
      </c>
      <c r="N223" s="66">
        <f>IF(N$1&gt;0,(N$1-M223)/N$1,0)</f>
        <v>1</v>
      </c>
      <c r="O223" s="446" t="s">
        <v>514</v>
      </c>
      <c r="P223" s="68" t="s">
        <v>119</v>
      </c>
      <c r="Q223" s="84">
        <v>2</v>
      </c>
      <c r="R223" s="36" t="s">
        <v>98</v>
      </c>
    </row>
    <row r="224" spans="1:19" x14ac:dyDescent="0.25">
      <c r="A224" s="437"/>
      <c r="B224" s="392" t="s">
        <v>515</v>
      </c>
      <c r="C224" s="90" t="s">
        <v>75</v>
      </c>
      <c r="D224" s="96"/>
      <c r="E224" s="193"/>
      <c r="F224" s="96"/>
      <c r="G224" s="96"/>
      <c r="H224" s="96"/>
      <c r="I224" s="96"/>
      <c r="J224" s="96"/>
      <c r="K224" s="96"/>
      <c r="L224" s="49"/>
      <c r="M224" s="50"/>
      <c r="N224" s="51"/>
      <c r="O224" s="42" t="s">
        <v>516</v>
      </c>
      <c r="P224" s="43"/>
      <c r="Q224" s="35" t="s">
        <v>47</v>
      </c>
      <c r="R224" s="36"/>
    </row>
    <row r="225" spans="1:19" ht="21.75" customHeight="1" x14ac:dyDescent="0.25">
      <c r="A225" s="437"/>
      <c r="B225" s="100" t="s">
        <v>517</v>
      </c>
      <c r="C225" s="411" t="s">
        <v>75</v>
      </c>
      <c r="D225" s="47" t="s">
        <v>431</v>
      </c>
      <c r="E225" s="91" t="s">
        <v>431</v>
      </c>
      <c r="F225" s="47" t="s">
        <v>431</v>
      </c>
      <c r="G225" s="47" t="s">
        <v>431</v>
      </c>
      <c r="H225" s="47" t="s">
        <v>431</v>
      </c>
      <c r="I225" s="47" t="s">
        <v>431</v>
      </c>
      <c r="J225" s="47" t="s">
        <v>431</v>
      </c>
      <c r="K225" s="47" t="s">
        <v>431</v>
      </c>
      <c r="L225" s="49"/>
      <c r="M225" s="50" t="s">
        <v>45</v>
      </c>
      <c r="N225" s="92" t="s">
        <v>45</v>
      </c>
      <c r="O225" s="42" t="s">
        <v>518</v>
      </c>
      <c r="P225" s="59"/>
      <c r="Q225" s="105" t="s">
        <v>47</v>
      </c>
      <c r="R225" s="36"/>
    </row>
    <row r="226" spans="1:19" ht="10.9" customHeight="1" x14ac:dyDescent="0.25">
      <c r="A226" s="437" t="s">
        <v>534</v>
      </c>
      <c r="B226" s="320" t="s">
        <v>729</v>
      </c>
      <c r="C226" s="138" t="s">
        <v>98</v>
      </c>
      <c r="D226" s="85" t="s">
        <v>619</v>
      </c>
      <c r="E226" s="86"/>
      <c r="F226" s="87"/>
      <c r="G226" s="87"/>
      <c r="H226" s="87"/>
      <c r="I226" s="87"/>
      <c r="J226" s="87"/>
      <c r="K226" s="87"/>
      <c r="L226" s="88">
        <f>IF(L227&gt;0,L228/L227*100,0)</f>
        <v>0</v>
      </c>
      <c r="M226" s="65">
        <f>IF(AND(E226&gt;0,E226&lt;&gt;"0"),L226/E226,0)</f>
        <v>0</v>
      </c>
      <c r="N226" s="66">
        <f>IF(N$1&gt;0,(N$1-M226)/N$1,0)</f>
        <v>1</v>
      </c>
      <c r="O226" s="446"/>
      <c r="P226" s="177" t="s">
        <v>15</v>
      </c>
      <c r="Q226" s="178">
        <v>2</v>
      </c>
      <c r="R226" s="36" t="s">
        <v>98</v>
      </c>
    </row>
    <row r="227" spans="1:19" x14ac:dyDescent="0.25">
      <c r="A227" s="437"/>
      <c r="B227" s="363" t="s">
        <v>521</v>
      </c>
      <c r="C227" s="90" t="s">
        <v>75</v>
      </c>
      <c r="D227" s="47" t="s">
        <v>431</v>
      </c>
      <c r="E227" s="91" t="s">
        <v>431</v>
      </c>
      <c r="F227" s="47" t="s">
        <v>431</v>
      </c>
      <c r="G227" s="47" t="s">
        <v>431</v>
      </c>
      <c r="H227" s="47" t="s">
        <v>431</v>
      </c>
      <c r="I227" s="47" t="s">
        <v>431</v>
      </c>
      <c r="J227" s="47" t="s">
        <v>431</v>
      </c>
      <c r="K227" s="47" t="s">
        <v>431</v>
      </c>
      <c r="L227" s="49"/>
      <c r="M227" s="50" t="s">
        <v>45</v>
      </c>
      <c r="N227" s="92" t="s">
        <v>45</v>
      </c>
      <c r="O227" s="141"/>
      <c r="P227" s="43"/>
      <c r="Q227" s="35" t="s">
        <v>47</v>
      </c>
      <c r="R227" s="36"/>
    </row>
    <row r="228" spans="1:19" x14ac:dyDescent="0.25">
      <c r="A228" s="437"/>
      <c r="B228" s="361" t="s">
        <v>522</v>
      </c>
      <c r="C228" s="90" t="s">
        <v>75</v>
      </c>
      <c r="D228" s="47" t="s">
        <v>431</v>
      </c>
      <c r="E228" s="91" t="s">
        <v>431</v>
      </c>
      <c r="F228" s="47" t="s">
        <v>431</v>
      </c>
      <c r="G228" s="47" t="s">
        <v>431</v>
      </c>
      <c r="H228" s="47" t="s">
        <v>431</v>
      </c>
      <c r="I228" s="47" t="s">
        <v>431</v>
      </c>
      <c r="J228" s="47" t="s">
        <v>431</v>
      </c>
      <c r="K228" s="47" t="s">
        <v>431</v>
      </c>
      <c r="L228" s="49"/>
      <c r="M228" s="50" t="s">
        <v>45</v>
      </c>
      <c r="N228" s="92" t="s">
        <v>45</v>
      </c>
      <c r="O228" s="42"/>
      <c r="P228" s="43"/>
      <c r="Q228" s="35" t="s">
        <v>47</v>
      </c>
      <c r="R228" s="36"/>
    </row>
    <row r="229" spans="1:19" x14ac:dyDescent="0.25">
      <c r="A229" s="437" t="s">
        <v>541</v>
      </c>
      <c r="B229" s="69" t="s">
        <v>730</v>
      </c>
      <c r="C229" s="52" t="s">
        <v>98</v>
      </c>
      <c r="D229" s="96" t="s">
        <v>619</v>
      </c>
      <c r="E229" s="106"/>
      <c r="F229" s="107"/>
      <c r="G229" s="107"/>
      <c r="H229" s="107"/>
      <c r="I229" s="107"/>
      <c r="J229" s="107"/>
      <c r="K229" s="107"/>
      <c r="L229" s="97">
        <f>IF(L227&gt;0,L230/L227*100,0)</f>
        <v>0</v>
      </c>
      <c r="M229" s="50">
        <f>IF(AND(E229&gt;0,E229&lt;&gt;"0"),L229/E229,0)</f>
        <v>0</v>
      </c>
      <c r="N229" s="51">
        <f>IF(N$1&gt;0,(N$1-M229)/N$1,0)</f>
        <v>1</v>
      </c>
      <c r="O229" s="42"/>
      <c r="P229" s="43" t="s">
        <v>15</v>
      </c>
      <c r="Q229" s="35">
        <v>2</v>
      </c>
      <c r="R229" s="36" t="s">
        <v>98</v>
      </c>
    </row>
    <row r="230" spans="1:19" ht="10.9" customHeight="1" x14ac:dyDescent="0.25">
      <c r="A230" s="437"/>
      <c r="B230" s="139" t="s">
        <v>525</v>
      </c>
      <c r="C230" s="90" t="s">
        <v>75</v>
      </c>
      <c r="D230" s="47" t="s">
        <v>431</v>
      </c>
      <c r="E230" s="91" t="s">
        <v>431</v>
      </c>
      <c r="F230" s="47" t="s">
        <v>431</v>
      </c>
      <c r="G230" s="47" t="s">
        <v>431</v>
      </c>
      <c r="H230" s="47" t="s">
        <v>431</v>
      </c>
      <c r="I230" s="47" t="s">
        <v>431</v>
      </c>
      <c r="J230" s="47" t="s">
        <v>431</v>
      </c>
      <c r="K230" s="47" t="s">
        <v>431</v>
      </c>
      <c r="L230" s="49"/>
      <c r="M230" s="50" t="s">
        <v>45</v>
      </c>
      <c r="N230" s="92" t="s">
        <v>45</v>
      </c>
      <c r="O230" s="42"/>
      <c r="P230" s="59"/>
      <c r="Q230" s="105" t="s">
        <v>47</v>
      </c>
      <c r="R230" s="36"/>
    </row>
    <row r="231" spans="1:19" ht="21" customHeight="1" x14ac:dyDescent="0.25">
      <c r="A231" s="437" t="s">
        <v>545</v>
      </c>
      <c r="B231" s="387" t="s">
        <v>731</v>
      </c>
      <c r="C231" s="194" t="s">
        <v>98</v>
      </c>
      <c r="D231" s="195">
        <v>41.17647058823529</v>
      </c>
      <c r="E231" s="86"/>
      <c r="F231" s="196"/>
      <c r="G231" s="196"/>
      <c r="H231" s="196"/>
      <c r="I231" s="196"/>
      <c r="J231" s="196"/>
      <c r="K231" s="196"/>
      <c r="L231" s="233">
        <f>IF(L232&gt;0,L233/L232*100,0)</f>
        <v>0</v>
      </c>
      <c r="M231" s="65">
        <f>IF(AND(E231&gt;0,E231&lt;&gt;"0"),L231/E231,0)</f>
        <v>0</v>
      </c>
      <c r="N231" s="66">
        <f>IF(N$1&gt;0,(N$1-M231)/N$1,0)</f>
        <v>1</v>
      </c>
      <c r="O231" s="446"/>
      <c r="P231" s="68" t="s">
        <v>15</v>
      </c>
      <c r="Q231" s="84">
        <v>2</v>
      </c>
      <c r="R231" s="36" t="s">
        <v>98</v>
      </c>
    </row>
    <row r="232" spans="1:19" x14ac:dyDescent="0.25">
      <c r="A232" s="437"/>
      <c r="B232" s="361" t="s">
        <v>528</v>
      </c>
      <c r="C232" s="90" t="s">
        <v>75</v>
      </c>
      <c r="D232" s="47" t="s">
        <v>431</v>
      </c>
      <c r="E232" s="91" t="s">
        <v>431</v>
      </c>
      <c r="F232" s="47" t="s">
        <v>431</v>
      </c>
      <c r="G232" s="47" t="s">
        <v>431</v>
      </c>
      <c r="H232" s="47" t="s">
        <v>431</v>
      </c>
      <c r="I232" s="47" t="s">
        <v>431</v>
      </c>
      <c r="J232" s="47" t="s">
        <v>431</v>
      </c>
      <c r="K232" s="47" t="s">
        <v>431</v>
      </c>
      <c r="L232" s="49"/>
      <c r="M232" s="50" t="s">
        <v>45</v>
      </c>
      <c r="N232" s="92" t="s">
        <v>45</v>
      </c>
      <c r="O232" s="42"/>
      <c r="P232" s="43"/>
      <c r="Q232" s="35" t="s">
        <v>47</v>
      </c>
      <c r="R232" s="36"/>
    </row>
    <row r="233" spans="1:19" x14ac:dyDescent="0.25">
      <c r="A233" s="437"/>
      <c r="B233" s="332" t="s">
        <v>529</v>
      </c>
      <c r="C233" s="90" t="s">
        <v>75</v>
      </c>
      <c r="D233" s="47" t="s">
        <v>431</v>
      </c>
      <c r="E233" s="91" t="s">
        <v>431</v>
      </c>
      <c r="F233" s="47" t="s">
        <v>431</v>
      </c>
      <c r="G233" s="47" t="s">
        <v>431</v>
      </c>
      <c r="H233" s="47" t="s">
        <v>431</v>
      </c>
      <c r="I233" s="47" t="s">
        <v>431</v>
      </c>
      <c r="J233" s="47" t="s">
        <v>431</v>
      </c>
      <c r="K233" s="47" t="s">
        <v>431</v>
      </c>
      <c r="L233" s="49"/>
      <c r="M233" s="50" t="s">
        <v>45</v>
      </c>
      <c r="N233" s="92" t="s">
        <v>45</v>
      </c>
      <c r="O233" s="42"/>
      <c r="P233" s="43"/>
      <c r="Q233" s="35" t="s">
        <v>47</v>
      </c>
      <c r="R233" s="36"/>
    </row>
    <row r="234" spans="1:19" s="230" customFormat="1" ht="15.75" customHeight="1" x14ac:dyDescent="0.2">
      <c r="A234" s="442" t="s">
        <v>549</v>
      </c>
      <c r="B234" s="69" t="s">
        <v>732</v>
      </c>
      <c r="C234" s="231" t="s">
        <v>26</v>
      </c>
      <c r="D234" s="412">
        <v>34</v>
      </c>
      <c r="E234" s="123"/>
      <c r="F234" s="124"/>
      <c r="G234" s="124"/>
      <c r="H234" s="124"/>
      <c r="I234" s="124"/>
      <c r="J234" s="124"/>
      <c r="K234" s="124"/>
      <c r="L234" s="49"/>
      <c r="M234" s="50">
        <f>IF(AND(E234&gt;0,E234&lt;&gt;"0"),L234/E234,0)</f>
        <v>0</v>
      </c>
      <c r="N234" s="51">
        <f t="shared" ref="N234:N241" si="13">IF(N$1&gt;0,(N$1-M234)/N$1,0)</f>
        <v>1</v>
      </c>
      <c r="O234" s="42" t="s">
        <v>532</v>
      </c>
      <c r="P234" s="234" t="s">
        <v>42</v>
      </c>
      <c r="Q234" s="235"/>
      <c r="R234" s="229" t="s">
        <v>533</v>
      </c>
    </row>
    <row r="235" spans="1:19" ht="10.9" customHeight="1" x14ac:dyDescent="0.25">
      <c r="A235" s="437" t="s">
        <v>552</v>
      </c>
      <c r="B235" s="69" t="s">
        <v>733</v>
      </c>
      <c r="C235" s="52" t="s">
        <v>98</v>
      </c>
      <c r="D235" s="96">
        <v>37.299999999999997</v>
      </c>
      <c r="E235" s="106"/>
      <c r="F235" s="107"/>
      <c r="G235" s="107"/>
      <c r="H235" s="107"/>
      <c r="I235" s="107"/>
      <c r="J235" s="107"/>
      <c r="K235" s="107"/>
      <c r="L235" s="97">
        <f>IF(L236&gt;0,L237/L236*100,0)</f>
        <v>0</v>
      </c>
      <c r="M235" s="50">
        <f>IF(AND(E235&gt;0,E235&lt;&gt;"0"),L235/E235,0)</f>
        <v>0</v>
      </c>
      <c r="N235" s="51">
        <f t="shared" si="13"/>
        <v>1</v>
      </c>
      <c r="O235" s="42" t="s">
        <v>536</v>
      </c>
      <c r="P235" s="68" t="s">
        <v>42</v>
      </c>
      <c r="Q235" s="84"/>
      <c r="R235" s="36" t="s">
        <v>98</v>
      </c>
    </row>
    <row r="236" spans="1:19" x14ac:dyDescent="0.25">
      <c r="A236" s="437"/>
      <c r="B236" s="139" t="s">
        <v>537</v>
      </c>
      <c r="C236" s="52" t="s">
        <v>75</v>
      </c>
      <c r="D236" s="47" t="s">
        <v>431</v>
      </c>
      <c r="E236" s="91" t="s">
        <v>431</v>
      </c>
      <c r="F236" s="47" t="s">
        <v>431</v>
      </c>
      <c r="G236" s="47" t="s">
        <v>431</v>
      </c>
      <c r="H236" s="47" t="s">
        <v>431</v>
      </c>
      <c r="I236" s="47" t="s">
        <v>431</v>
      </c>
      <c r="J236" s="47" t="s">
        <v>431</v>
      </c>
      <c r="K236" s="47" t="s">
        <v>431</v>
      </c>
      <c r="L236" s="49"/>
      <c r="M236" s="50" t="s">
        <v>431</v>
      </c>
      <c r="N236" s="51" t="str">
        <f t="shared" si="13"/>
        <v>0</v>
      </c>
      <c r="O236" s="42" t="s">
        <v>538</v>
      </c>
      <c r="P236" s="43"/>
      <c r="Q236" s="35" t="s">
        <v>47</v>
      </c>
      <c r="R236" s="36"/>
    </row>
    <row r="237" spans="1:19" x14ac:dyDescent="0.25">
      <c r="A237" s="437"/>
      <c r="B237" s="100" t="s">
        <v>539</v>
      </c>
      <c r="C237" s="52" t="s">
        <v>75</v>
      </c>
      <c r="D237" s="47" t="s">
        <v>431</v>
      </c>
      <c r="E237" s="91" t="s">
        <v>431</v>
      </c>
      <c r="F237" s="47" t="s">
        <v>431</v>
      </c>
      <c r="G237" s="47" t="s">
        <v>431</v>
      </c>
      <c r="H237" s="47" t="s">
        <v>431</v>
      </c>
      <c r="I237" s="47" t="s">
        <v>431</v>
      </c>
      <c r="J237" s="47" t="s">
        <v>431</v>
      </c>
      <c r="K237" s="47" t="s">
        <v>431</v>
      </c>
      <c r="L237" s="49"/>
      <c r="M237" s="50" t="s">
        <v>431</v>
      </c>
      <c r="N237" s="51" t="str">
        <f t="shared" si="13"/>
        <v>0</v>
      </c>
      <c r="O237" s="42" t="s">
        <v>540</v>
      </c>
      <c r="P237" s="43"/>
      <c r="Q237" s="35" t="s">
        <v>47</v>
      </c>
      <c r="R237" s="36"/>
    </row>
    <row r="238" spans="1:19" ht="19.149999999999999" customHeight="1" x14ac:dyDescent="0.25">
      <c r="A238" s="437" t="s">
        <v>561</v>
      </c>
      <c r="B238" s="69" t="s">
        <v>734</v>
      </c>
      <c r="C238" s="52" t="s">
        <v>26</v>
      </c>
      <c r="D238" s="47" t="s">
        <v>619</v>
      </c>
      <c r="E238" s="123"/>
      <c r="F238" s="124"/>
      <c r="G238" s="124"/>
      <c r="H238" s="124"/>
      <c r="I238" s="124"/>
      <c r="J238" s="124"/>
      <c r="K238" s="124"/>
      <c r="L238" s="49"/>
      <c r="M238" s="50" t="str">
        <f>IF(E238&gt;0,L238/E238,"*")</f>
        <v>*</v>
      </c>
      <c r="N238" s="51" t="str">
        <f t="shared" si="13"/>
        <v>0</v>
      </c>
      <c r="O238" s="42" t="s">
        <v>543</v>
      </c>
      <c r="P238" s="43" t="s">
        <v>455</v>
      </c>
      <c r="Q238" s="35">
        <v>1</v>
      </c>
      <c r="R238" s="36" t="s">
        <v>26</v>
      </c>
    </row>
    <row r="239" spans="1:19" ht="30" customHeight="1" x14ac:dyDescent="0.25">
      <c r="A239" s="437" t="s">
        <v>564</v>
      </c>
      <c r="B239" s="69" t="s">
        <v>735</v>
      </c>
      <c r="C239" s="52" t="s">
        <v>26</v>
      </c>
      <c r="D239" s="47" t="s">
        <v>619</v>
      </c>
      <c r="E239" s="123"/>
      <c r="F239" s="124"/>
      <c r="G239" s="124"/>
      <c r="H239" s="124"/>
      <c r="I239" s="124"/>
      <c r="J239" s="124"/>
      <c r="K239" s="124"/>
      <c r="L239" s="49"/>
      <c r="M239" s="50" t="s">
        <v>431</v>
      </c>
      <c r="N239" s="51" t="str">
        <f t="shared" si="13"/>
        <v>0</v>
      </c>
      <c r="O239" s="435" t="s">
        <v>547</v>
      </c>
      <c r="P239" s="43" t="s">
        <v>857</v>
      </c>
      <c r="Q239" s="35">
        <v>1</v>
      </c>
      <c r="R239" s="36" t="s">
        <v>26</v>
      </c>
      <c r="S239" s="447" t="s">
        <v>548</v>
      </c>
    </row>
    <row r="240" spans="1:19" ht="17.45" customHeight="1" x14ac:dyDescent="0.25">
      <c r="A240" s="437" t="s">
        <v>571</v>
      </c>
      <c r="B240" s="69" t="s">
        <v>736</v>
      </c>
      <c r="C240" s="52" t="s">
        <v>26</v>
      </c>
      <c r="D240" s="96" t="s">
        <v>619</v>
      </c>
      <c r="E240" s="106"/>
      <c r="F240" s="107"/>
      <c r="G240" s="107"/>
      <c r="H240" s="107"/>
      <c r="I240" s="107"/>
      <c r="J240" s="107"/>
      <c r="K240" s="107"/>
      <c r="L240" s="49"/>
      <c r="M240" s="413" t="str">
        <f>IF(E240&gt;0,L240/E240,"*")</f>
        <v>*</v>
      </c>
      <c r="N240" s="51" t="str">
        <f t="shared" si="13"/>
        <v>0</v>
      </c>
      <c r="O240" s="42" t="s">
        <v>15</v>
      </c>
      <c r="P240" s="59" t="s">
        <v>15</v>
      </c>
      <c r="Q240" s="105">
        <v>1</v>
      </c>
      <c r="R240" s="36" t="s">
        <v>551</v>
      </c>
    </row>
    <row r="241" spans="1:18" ht="19.899999999999999" customHeight="1" x14ac:dyDescent="0.25">
      <c r="A241" s="437" t="s">
        <v>577</v>
      </c>
      <c r="B241" s="69" t="s">
        <v>737</v>
      </c>
      <c r="C241" s="52" t="s">
        <v>98</v>
      </c>
      <c r="D241" s="47">
        <v>0</v>
      </c>
      <c r="E241" s="123"/>
      <c r="F241" s="124"/>
      <c r="G241" s="124"/>
      <c r="H241" s="124"/>
      <c r="I241" s="124"/>
      <c r="J241" s="124"/>
      <c r="K241" s="124"/>
      <c r="L241" s="97">
        <f>IF(L242&gt;0,L243/L242*100,0)</f>
        <v>0</v>
      </c>
      <c r="M241" s="50">
        <f>IF(AND(E241&gt;0,E241&lt;&gt;"0"),L241/E241,0)</f>
        <v>0</v>
      </c>
      <c r="N241" s="51">
        <f t="shared" si="13"/>
        <v>1</v>
      </c>
      <c r="O241" s="414" t="s">
        <v>554</v>
      </c>
      <c r="P241" s="240" t="s">
        <v>455</v>
      </c>
      <c r="Q241" s="84">
        <v>2</v>
      </c>
      <c r="R241" s="36" t="s">
        <v>98</v>
      </c>
    </row>
    <row r="242" spans="1:18" x14ac:dyDescent="0.25">
      <c r="A242" s="437"/>
      <c r="B242" s="139" t="s">
        <v>555</v>
      </c>
      <c r="C242" s="90" t="s">
        <v>75</v>
      </c>
      <c r="D242" s="47" t="s">
        <v>431</v>
      </c>
      <c r="E242" s="91" t="s">
        <v>431</v>
      </c>
      <c r="F242" s="47" t="s">
        <v>431</v>
      </c>
      <c r="G242" s="47" t="s">
        <v>431</v>
      </c>
      <c r="H242" s="47" t="s">
        <v>431</v>
      </c>
      <c r="I242" s="47" t="s">
        <v>431</v>
      </c>
      <c r="J242" s="47" t="s">
        <v>431</v>
      </c>
      <c r="K242" s="47" t="s">
        <v>431</v>
      </c>
      <c r="L242" s="49"/>
      <c r="M242" s="50" t="s">
        <v>45</v>
      </c>
      <c r="N242" s="92" t="s">
        <v>45</v>
      </c>
      <c r="O242" s="241" t="s">
        <v>556</v>
      </c>
      <c r="P242" s="43"/>
      <c r="Q242" s="35" t="s">
        <v>47</v>
      </c>
      <c r="R242" s="36"/>
    </row>
    <row r="243" spans="1:18" x14ac:dyDescent="0.25">
      <c r="A243" s="437"/>
      <c r="B243" s="100" t="s">
        <v>557</v>
      </c>
      <c r="C243" s="90" t="s">
        <v>75</v>
      </c>
      <c r="D243" s="47" t="s">
        <v>431</v>
      </c>
      <c r="E243" s="91" t="s">
        <v>431</v>
      </c>
      <c r="F243" s="47" t="s">
        <v>431</v>
      </c>
      <c r="G243" s="47" t="s">
        <v>431</v>
      </c>
      <c r="H243" s="47" t="s">
        <v>431</v>
      </c>
      <c r="I243" s="47" t="s">
        <v>431</v>
      </c>
      <c r="J243" s="47" t="s">
        <v>431</v>
      </c>
      <c r="K243" s="47" t="s">
        <v>431</v>
      </c>
      <c r="L243" s="49"/>
      <c r="M243" s="50" t="s">
        <v>45</v>
      </c>
      <c r="N243" s="92" t="s">
        <v>45</v>
      </c>
      <c r="O243" s="241" t="s">
        <v>558</v>
      </c>
      <c r="P243" s="43"/>
      <c r="Q243" s="35" t="s">
        <v>47</v>
      </c>
      <c r="R243" s="36"/>
    </row>
    <row r="244" spans="1:18" x14ac:dyDescent="0.25">
      <c r="A244" s="437"/>
      <c r="B244" s="184" t="s">
        <v>559</v>
      </c>
      <c r="C244" s="90" t="s">
        <v>75</v>
      </c>
      <c r="D244" s="47" t="s">
        <v>431</v>
      </c>
      <c r="E244" s="91" t="s">
        <v>431</v>
      </c>
      <c r="F244" s="47" t="s">
        <v>431</v>
      </c>
      <c r="G244" s="47" t="s">
        <v>431</v>
      </c>
      <c r="H244" s="47" t="s">
        <v>431</v>
      </c>
      <c r="I244" s="47" t="s">
        <v>431</v>
      </c>
      <c r="J244" s="47" t="s">
        <v>431</v>
      </c>
      <c r="K244" s="47" t="s">
        <v>431</v>
      </c>
      <c r="L244" s="49"/>
      <c r="M244" s="50" t="s">
        <v>45</v>
      </c>
      <c r="N244" s="92"/>
      <c r="O244" s="241" t="s">
        <v>560</v>
      </c>
      <c r="P244" s="43"/>
      <c r="Q244" s="35" t="s">
        <v>47</v>
      </c>
      <c r="R244" s="36"/>
    </row>
    <row r="245" spans="1:18" ht="15" customHeight="1" x14ac:dyDescent="0.25">
      <c r="A245" s="440" t="s">
        <v>581</v>
      </c>
      <c r="B245" s="415" t="s">
        <v>738</v>
      </c>
      <c r="C245" s="152" t="s">
        <v>98</v>
      </c>
      <c r="D245" s="54">
        <v>0</v>
      </c>
      <c r="E245" s="179"/>
      <c r="F245" s="180"/>
      <c r="G245" s="180"/>
      <c r="H245" s="180"/>
      <c r="I245" s="180"/>
      <c r="J245" s="180"/>
      <c r="K245" s="180"/>
      <c r="L245" s="242">
        <f>IF(L242&gt;0,L244/L242*100,0)</f>
        <v>0</v>
      </c>
      <c r="M245" s="57">
        <f>IF(AND(E245&gt;0,E245&lt;&gt;"0"),L245/E245,0)</f>
        <v>0</v>
      </c>
      <c r="N245" s="58">
        <f>IF(N$1&gt;0,(N$1-M245)/N$1,0)</f>
        <v>1</v>
      </c>
      <c r="O245" s="252" t="s">
        <v>563</v>
      </c>
      <c r="P245" s="75" t="s">
        <v>455</v>
      </c>
      <c r="Q245" s="105">
        <v>2</v>
      </c>
      <c r="R245" s="36"/>
    </row>
    <row r="246" spans="1:18" ht="12.75" customHeight="1" x14ac:dyDescent="0.25">
      <c r="A246" s="439" t="s">
        <v>586</v>
      </c>
      <c r="B246" s="320" t="s">
        <v>739</v>
      </c>
      <c r="C246" s="138" t="s">
        <v>98</v>
      </c>
      <c r="D246" s="85">
        <v>100</v>
      </c>
      <c r="E246" s="86"/>
      <c r="F246" s="87"/>
      <c r="G246" s="87"/>
      <c r="H246" s="87"/>
      <c r="I246" s="87"/>
      <c r="J246" s="87"/>
      <c r="K246" s="87"/>
      <c r="L246" s="88">
        <f>IF(L247&gt;0,L248/L247*100,0)</f>
        <v>0</v>
      </c>
      <c r="M246" s="65">
        <f>IF(AND(E246&gt;0,E246&lt;&gt;"0"),L246/E246,0)</f>
        <v>0</v>
      </c>
      <c r="N246" s="66">
        <f>IF(N$1&gt;0,(N$1-M246)/N$1,0)</f>
        <v>1</v>
      </c>
      <c r="O246" s="446" t="s">
        <v>566</v>
      </c>
      <c r="P246" s="68" t="s">
        <v>42</v>
      </c>
      <c r="Q246" s="84"/>
      <c r="R246" s="36" t="s">
        <v>98</v>
      </c>
    </row>
    <row r="247" spans="1:18" x14ac:dyDescent="0.25">
      <c r="A247" s="437"/>
      <c r="B247" s="365" t="s">
        <v>567</v>
      </c>
      <c r="C247" s="90" t="s">
        <v>75</v>
      </c>
      <c r="D247" s="47" t="s">
        <v>431</v>
      </c>
      <c r="E247" s="91" t="s">
        <v>431</v>
      </c>
      <c r="F247" s="47" t="s">
        <v>431</v>
      </c>
      <c r="G247" s="47" t="s">
        <v>431</v>
      </c>
      <c r="H247" s="47" t="s">
        <v>431</v>
      </c>
      <c r="I247" s="47" t="s">
        <v>431</v>
      </c>
      <c r="J247" s="47" t="s">
        <v>431</v>
      </c>
      <c r="K247" s="47" t="s">
        <v>431</v>
      </c>
      <c r="L247" s="49"/>
      <c r="M247" s="50" t="s">
        <v>45</v>
      </c>
      <c r="N247" s="92" t="s">
        <v>45</v>
      </c>
      <c r="O247" s="42" t="s">
        <v>568</v>
      </c>
      <c r="P247" s="43"/>
      <c r="Q247" s="35" t="s">
        <v>47</v>
      </c>
      <c r="R247" s="36"/>
    </row>
    <row r="248" spans="1:18" x14ac:dyDescent="0.25">
      <c r="A248" s="437"/>
      <c r="B248" s="365" t="s">
        <v>569</v>
      </c>
      <c r="C248" s="90" t="s">
        <v>75</v>
      </c>
      <c r="D248" s="47" t="s">
        <v>431</v>
      </c>
      <c r="E248" s="91" t="s">
        <v>431</v>
      </c>
      <c r="F248" s="47" t="s">
        <v>431</v>
      </c>
      <c r="G248" s="47" t="s">
        <v>431</v>
      </c>
      <c r="H248" s="47" t="s">
        <v>431</v>
      </c>
      <c r="I248" s="47" t="s">
        <v>431</v>
      </c>
      <c r="J248" s="47" t="s">
        <v>431</v>
      </c>
      <c r="K248" s="47" t="s">
        <v>431</v>
      </c>
      <c r="L248" s="49"/>
      <c r="M248" s="50" t="s">
        <v>45</v>
      </c>
      <c r="N248" s="92" t="s">
        <v>45</v>
      </c>
      <c r="O248" s="42" t="s">
        <v>570</v>
      </c>
      <c r="P248" s="43"/>
      <c r="Q248" s="35" t="s">
        <v>47</v>
      </c>
      <c r="R248" s="36"/>
    </row>
    <row r="249" spans="1:18" x14ac:dyDescent="0.25">
      <c r="A249" s="437" t="s">
        <v>591</v>
      </c>
      <c r="B249" s="393" t="s">
        <v>740</v>
      </c>
      <c r="C249" s="52" t="s">
        <v>98</v>
      </c>
      <c r="D249" s="96">
        <v>100</v>
      </c>
      <c r="E249" s="106"/>
      <c r="F249" s="107"/>
      <c r="G249" s="107"/>
      <c r="H249" s="107"/>
      <c r="I249" s="107"/>
      <c r="J249" s="107"/>
      <c r="K249" s="107"/>
      <c r="L249" s="97">
        <f>IF(L250&gt;0,L251/L250*100,0)</f>
        <v>0</v>
      </c>
      <c r="M249" s="50">
        <f>IF(AND(E249&gt;0,E249&lt;&gt;"0"),L249/E249,0)</f>
        <v>0</v>
      </c>
      <c r="N249" s="51">
        <f>IF(N$1&gt;0,(N$1-M249)/N$1,0)</f>
        <v>1</v>
      </c>
      <c r="O249" s="782" t="s">
        <v>573</v>
      </c>
      <c r="P249" s="43" t="s">
        <v>574</v>
      </c>
      <c r="Q249" s="35">
        <v>2</v>
      </c>
      <c r="R249" s="36" t="s">
        <v>98</v>
      </c>
    </row>
    <row r="250" spans="1:18" x14ac:dyDescent="0.25">
      <c r="A250" s="437"/>
      <c r="B250" s="365" t="s">
        <v>575</v>
      </c>
      <c r="C250" s="90" t="s">
        <v>75</v>
      </c>
      <c r="D250" s="47" t="s">
        <v>431</v>
      </c>
      <c r="E250" s="91" t="s">
        <v>431</v>
      </c>
      <c r="F250" s="47" t="s">
        <v>431</v>
      </c>
      <c r="G250" s="47" t="s">
        <v>431</v>
      </c>
      <c r="H250" s="47" t="s">
        <v>431</v>
      </c>
      <c r="I250" s="47" t="s">
        <v>431</v>
      </c>
      <c r="J250" s="47" t="s">
        <v>431</v>
      </c>
      <c r="K250" s="47" t="s">
        <v>431</v>
      </c>
      <c r="L250" s="49"/>
      <c r="M250" s="50" t="s">
        <v>45</v>
      </c>
      <c r="N250" s="92" t="s">
        <v>45</v>
      </c>
      <c r="O250" s="783"/>
      <c r="P250" s="43"/>
      <c r="Q250" s="35" t="s">
        <v>47</v>
      </c>
      <c r="R250" s="36"/>
    </row>
    <row r="251" spans="1:18" ht="20.45" customHeight="1" x14ac:dyDescent="0.25">
      <c r="A251" s="437"/>
      <c r="B251" s="365" t="s">
        <v>576</v>
      </c>
      <c r="C251" s="90" t="s">
        <v>75</v>
      </c>
      <c r="D251" s="47" t="s">
        <v>431</v>
      </c>
      <c r="E251" s="91" t="s">
        <v>431</v>
      </c>
      <c r="F251" s="47" t="s">
        <v>431</v>
      </c>
      <c r="G251" s="47" t="s">
        <v>431</v>
      </c>
      <c r="H251" s="47" t="s">
        <v>431</v>
      </c>
      <c r="I251" s="47" t="s">
        <v>431</v>
      </c>
      <c r="J251" s="47" t="s">
        <v>431</v>
      </c>
      <c r="K251" s="47" t="s">
        <v>431</v>
      </c>
      <c r="L251" s="49"/>
      <c r="M251" s="50" t="s">
        <v>45</v>
      </c>
      <c r="N251" s="92" t="s">
        <v>45</v>
      </c>
      <c r="O251" s="784"/>
      <c r="P251" s="43"/>
      <c r="Q251" s="35" t="s">
        <v>47</v>
      </c>
      <c r="R251" s="36"/>
    </row>
    <row r="252" spans="1:18" x14ac:dyDescent="0.25">
      <c r="A252" s="437" t="s">
        <v>594</v>
      </c>
      <c r="B252" s="321" t="s">
        <v>741</v>
      </c>
      <c r="C252" s="52" t="s">
        <v>98</v>
      </c>
      <c r="D252" s="96">
        <v>100</v>
      </c>
      <c r="E252" s="106"/>
      <c r="F252" s="107"/>
      <c r="G252" s="107"/>
      <c r="H252" s="107"/>
      <c r="I252" s="107"/>
      <c r="J252" s="107"/>
      <c r="K252" s="107"/>
      <c r="L252" s="97">
        <f>IF(L253&gt;0,L254/L253*100,0)</f>
        <v>0</v>
      </c>
      <c r="M252" s="50">
        <f>IF(AND(E252&gt;0,E252&lt;&gt;"0"),L252/E252,0)</f>
        <v>0</v>
      </c>
      <c r="N252" s="51">
        <f>IF(N$1&gt;0,(N$1-M252)/N$1,0)</f>
        <v>1</v>
      </c>
      <c r="O252" s="226"/>
      <c r="P252" s="43" t="s">
        <v>15</v>
      </c>
      <c r="Q252" s="35">
        <v>2</v>
      </c>
      <c r="R252" s="36" t="s">
        <v>98</v>
      </c>
    </row>
    <row r="253" spans="1:18" x14ac:dyDescent="0.25">
      <c r="A253" s="437"/>
      <c r="B253" s="365" t="s">
        <v>579</v>
      </c>
      <c r="C253" s="90" t="s">
        <v>75</v>
      </c>
      <c r="D253" s="47" t="s">
        <v>431</v>
      </c>
      <c r="E253" s="91" t="s">
        <v>431</v>
      </c>
      <c r="F253" s="47" t="s">
        <v>431</v>
      </c>
      <c r="G253" s="47" t="s">
        <v>431</v>
      </c>
      <c r="H253" s="47" t="s">
        <v>431</v>
      </c>
      <c r="I253" s="47" t="s">
        <v>431</v>
      </c>
      <c r="J253" s="47" t="s">
        <v>431</v>
      </c>
      <c r="K253" s="47" t="s">
        <v>431</v>
      </c>
      <c r="L253" s="49"/>
      <c r="M253" s="50" t="s">
        <v>45</v>
      </c>
      <c r="N253" s="92" t="s">
        <v>45</v>
      </c>
      <c r="O253" s="42"/>
      <c r="P253" s="43"/>
      <c r="Q253" s="35" t="s">
        <v>47</v>
      </c>
      <c r="R253" s="36"/>
    </row>
    <row r="254" spans="1:18" ht="10.9" customHeight="1" x14ac:dyDescent="0.25">
      <c r="A254" s="437"/>
      <c r="B254" s="379" t="s">
        <v>580</v>
      </c>
      <c r="C254" s="101" t="s">
        <v>75</v>
      </c>
      <c r="D254" s="54" t="s">
        <v>431</v>
      </c>
      <c r="E254" s="102" t="s">
        <v>431</v>
      </c>
      <c r="F254" s="54" t="s">
        <v>431</v>
      </c>
      <c r="G254" s="54" t="s">
        <v>431</v>
      </c>
      <c r="H254" s="54" t="s">
        <v>431</v>
      </c>
      <c r="I254" s="54" t="s">
        <v>431</v>
      </c>
      <c r="J254" s="54" t="s">
        <v>431</v>
      </c>
      <c r="K254" s="54" t="s">
        <v>431</v>
      </c>
      <c r="L254" s="56"/>
      <c r="M254" s="57" t="s">
        <v>45</v>
      </c>
      <c r="N254" s="103" t="s">
        <v>45</v>
      </c>
      <c r="O254" s="59"/>
      <c r="P254" s="59"/>
      <c r="Q254" s="105" t="s">
        <v>47</v>
      </c>
      <c r="R254" s="36"/>
    </row>
    <row r="255" spans="1:18" ht="13.5" customHeight="1" x14ac:dyDescent="0.25">
      <c r="A255" s="437" t="s">
        <v>858</v>
      </c>
      <c r="B255" s="321" t="s">
        <v>742</v>
      </c>
      <c r="C255" s="244" t="s">
        <v>98</v>
      </c>
      <c r="D255" s="96">
        <v>72</v>
      </c>
      <c r="E255" s="106">
        <v>15</v>
      </c>
      <c r="F255" s="107"/>
      <c r="G255" s="107"/>
      <c r="H255" s="107"/>
      <c r="I255" s="107"/>
      <c r="J255" s="107"/>
      <c r="K255" s="107"/>
      <c r="L255" s="97">
        <f>IF(L256&gt;0,L257/L256*100,0)</f>
        <v>0</v>
      </c>
      <c r="M255" s="50">
        <f>IF(AND(E255&gt;0,E255&lt;&gt;"0"),L255/E255,0)</f>
        <v>0</v>
      </c>
      <c r="N255" s="51">
        <f>IF(N$1&gt;0,(N$1-M255)/N$1,0)</f>
        <v>1</v>
      </c>
      <c r="O255" s="125" t="s">
        <v>583</v>
      </c>
      <c r="P255" s="43" t="s">
        <v>15</v>
      </c>
      <c r="Q255" s="35">
        <v>2</v>
      </c>
      <c r="R255" s="36" t="s">
        <v>98</v>
      </c>
    </row>
    <row r="256" spans="1:18" x14ac:dyDescent="0.25">
      <c r="A256" s="437"/>
      <c r="B256" s="361" t="s">
        <v>584</v>
      </c>
      <c r="C256" s="90" t="s">
        <v>75</v>
      </c>
      <c r="D256" s="47" t="s">
        <v>431</v>
      </c>
      <c r="E256" s="91" t="s">
        <v>431</v>
      </c>
      <c r="F256" s="47" t="s">
        <v>431</v>
      </c>
      <c r="G256" s="47" t="s">
        <v>431</v>
      </c>
      <c r="H256" s="47" t="s">
        <v>431</v>
      </c>
      <c r="I256" s="47" t="s">
        <v>431</v>
      </c>
      <c r="J256" s="47" t="s">
        <v>431</v>
      </c>
      <c r="K256" s="47" t="s">
        <v>431</v>
      </c>
      <c r="L256" s="49"/>
      <c r="M256" s="50" t="s">
        <v>45</v>
      </c>
      <c r="N256" s="92" t="s">
        <v>45</v>
      </c>
      <c r="O256" s="42"/>
      <c r="P256" s="43"/>
      <c r="Q256" s="35" t="s">
        <v>47</v>
      </c>
      <c r="R256" s="36"/>
    </row>
    <row r="257" spans="1:27" x14ac:dyDescent="0.25">
      <c r="A257" s="437"/>
      <c r="B257" s="365" t="s">
        <v>585</v>
      </c>
      <c r="C257" s="90" t="s">
        <v>75</v>
      </c>
      <c r="D257" s="47" t="s">
        <v>431</v>
      </c>
      <c r="E257" s="91" t="s">
        <v>431</v>
      </c>
      <c r="F257" s="47" t="s">
        <v>431</v>
      </c>
      <c r="G257" s="47" t="s">
        <v>431</v>
      </c>
      <c r="H257" s="47" t="s">
        <v>431</v>
      </c>
      <c r="I257" s="47" t="s">
        <v>431</v>
      </c>
      <c r="J257" s="47" t="s">
        <v>431</v>
      </c>
      <c r="K257" s="47" t="s">
        <v>431</v>
      </c>
      <c r="L257" s="49"/>
      <c r="M257" s="50" t="s">
        <v>45</v>
      </c>
      <c r="N257" s="92" t="s">
        <v>45</v>
      </c>
      <c r="O257" s="42"/>
      <c r="P257" s="43"/>
      <c r="Q257" s="35" t="s">
        <v>47</v>
      </c>
      <c r="R257" s="36"/>
    </row>
    <row r="258" spans="1:27" ht="19.149999999999999" customHeight="1" x14ac:dyDescent="0.25">
      <c r="A258" s="437" t="s">
        <v>859</v>
      </c>
      <c r="B258" s="321" t="s">
        <v>743</v>
      </c>
      <c r="C258" s="244" t="s">
        <v>98</v>
      </c>
      <c r="D258" s="96">
        <v>9</v>
      </c>
      <c r="E258" s="106"/>
      <c r="F258" s="107"/>
      <c r="G258" s="107"/>
      <c r="H258" s="107"/>
      <c r="I258" s="107"/>
      <c r="J258" s="107"/>
      <c r="K258" s="107"/>
      <c r="L258" s="245">
        <f>IF(L259&gt;0,L260/L259*100,0)</f>
        <v>0</v>
      </c>
      <c r="M258" s="50">
        <f>IF(AND(E258&gt;0,E258&lt;&gt;"0"),L258/E258,0)</f>
        <v>0</v>
      </c>
      <c r="N258" s="51">
        <f>IF(N$1&gt;0,(N$1-M258)/N$1,0)</f>
        <v>1</v>
      </c>
      <c r="O258" s="125" t="s">
        <v>588</v>
      </c>
      <c r="P258" s="43" t="s">
        <v>15</v>
      </c>
      <c r="Q258" s="35">
        <v>2</v>
      </c>
      <c r="R258" s="36" t="s">
        <v>98</v>
      </c>
    </row>
    <row r="259" spans="1:27" ht="19.899999999999999" customHeight="1" x14ac:dyDescent="0.25">
      <c r="A259" s="437"/>
      <c r="B259" s="361" t="s">
        <v>589</v>
      </c>
      <c r="C259" s="90" t="s">
        <v>75</v>
      </c>
      <c r="D259" s="47" t="s">
        <v>431</v>
      </c>
      <c r="E259" s="91" t="s">
        <v>431</v>
      </c>
      <c r="F259" s="47" t="s">
        <v>431</v>
      </c>
      <c r="G259" s="47" t="s">
        <v>431</v>
      </c>
      <c r="H259" s="47" t="s">
        <v>431</v>
      </c>
      <c r="I259" s="47" t="s">
        <v>431</v>
      </c>
      <c r="J259" s="47" t="s">
        <v>431</v>
      </c>
      <c r="K259" s="47" t="s">
        <v>431</v>
      </c>
      <c r="L259" s="49"/>
      <c r="M259" s="50" t="s">
        <v>45</v>
      </c>
      <c r="N259" s="92" t="s">
        <v>45</v>
      </c>
      <c r="O259" s="42"/>
      <c r="P259" s="43"/>
      <c r="Q259" s="35" t="s">
        <v>47</v>
      </c>
      <c r="R259" s="36"/>
    </row>
    <row r="260" spans="1:27" ht="10.9" customHeight="1" x14ac:dyDescent="0.25">
      <c r="A260" s="440"/>
      <c r="B260" s="379" t="s">
        <v>590</v>
      </c>
      <c r="C260" s="101" t="s">
        <v>75</v>
      </c>
      <c r="D260" s="54" t="s">
        <v>431</v>
      </c>
      <c r="E260" s="102" t="s">
        <v>431</v>
      </c>
      <c r="F260" s="54" t="s">
        <v>431</v>
      </c>
      <c r="G260" s="54" t="s">
        <v>431</v>
      </c>
      <c r="H260" s="54" t="s">
        <v>431</v>
      </c>
      <c r="I260" s="54" t="s">
        <v>431</v>
      </c>
      <c r="J260" s="54" t="s">
        <v>431</v>
      </c>
      <c r="K260" s="54" t="s">
        <v>431</v>
      </c>
      <c r="L260" s="56"/>
      <c r="M260" s="57" t="s">
        <v>45</v>
      </c>
      <c r="N260" s="103" t="s">
        <v>45</v>
      </c>
      <c r="O260" s="59"/>
      <c r="P260" s="75"/>
      <c r="Q260" s="105" t="s">
        <v>47</v>
      </c>
      <c r="R260" s="36"/>
    </row>
    <row r="261" spans="1:27" ht="15.75" customHeight="1" x14ac:dyDescent="0.25">
      <c r="A261" s="439" t="s">
        <v>860</v>
      </c>
      <c r="B261" s="322" t="s">
        <v>862</v>
      </c>
      <c r="C261" s="101" t="s">
        <v>75</v>
      </c>
      <c r="D261" s="153">
        <v>9</v>
      </c>
      <c r="E261" s="237"/>
      <c r="F261" s="238"/>
      <c r="G261" s="238"/>
      <c r="H261" s="238"/>
      <c r="I261" s="238"/>
      <c r="J261" s="238"/>
      <c r="K261" s="238"/>
      <c r="L261" s="56">
        <v>100</v>
      </c>
      <c r="M261" s="57">
        <f>IF(AND(E261&gt;0,E261&lt;&gt;"0"),L261/E261,0)</f>
        <v>0</v>
      </c>
      <c r="N261" s="58">
        <f>IF(N$1&gt;0,(N$1-M261)/N$1,0)</f>
        <v>1</v>
      </c>
      <c r="O261" s="252" t="s">
        <v>863</v>
      </c>
      <c r="P261" s="43" t="s">
        <v>15</v>
      </c>
      <c r="Q261" s="35">
        <v>2</v>
      </c>
      <c r="R261" s="36" t="s">
        <v>98</v>
      </c>
    </row>
    <row r="262" spans="1:27" ht="24" customHeight="1" x14ac:dyDescent="0.25">
      <c r="A262" s="437" t="s">
        <v>861</v>
      </c>
      <c r="B262" s="320" t="s">
        <v>744</v>
      </c>
      <c r="C262" s="251" t="s">
        <v>407</v>
      </c>
      <c r="D262" s="85">
        <v>9</v>
      </c>
      <c r="E262" s="86"/>
      <c r="F262" s="87"/>
      <c r="G262" s="87"/>
      <c r="H262" s="87"/>
      <c r="I262" s="87"/>
      <c r="J262" s="87"/>
      <c r="K262" s="87"/>
      <c r="L262" s="49">
        <v>1</v>
      </c>
      <c r="M262" s="65">
        <f>IF(AND(E262&gt;0,E262&lt;&gt;"0"),L262/E262,0)</f>
        <v>0</v>
      </c>
      <c r="N262" s="66">
        <f>IF(N$1&gt;0,(N$1-M262)/N$1,0)</f>
        <v>1</v>
      </c>
      <c r="O262" s="131" t="s">
        <v>593</v>
      </c>
      <c r="P262" s="43" t="s">
        <v>15</v>
      </c>
      <c r="Q262" s="35">
        <v>2</v>
      </c>
      <c r="R262" s="36" t="s">
        <v>98</v>
      </c>
    </row>
    <row r="263" spans="1:27" ht="24" customHeight="1" x14ac:dyDescent="0.25">
      <c r="A263" s="440" t="s">
        <v>864</v>
      </c>
      <c r="B263" s="322" t="s">
        <v>745</v>
      </c>
      <c r="C263" s="315" t="s">
        <v>407</v>
      </c>
      <c r="D263" s="153">
        <v>9</v>
      </c>
      <c r="E263" s="316"/>
      <c r="F263" s="238"/>
      <c r="G263" s="238"/>
      <c r="H263" s="238"/>
      <c r="I263" s="238"/>
      <c r="J263" s="238"/>
      <c r="K263" s="238"/>
      <c r="L263" s="56">
        <v>1</v>
      </c>
      <c r="M263" s="57">
        <f>IF(AND(E263&gt;0,E263&lt;&gt;"0"),L263/E263,0)</f>
        <v>0</v>
      </c>
      <c r="N263" s="58">
        <f>IF(N$1&gt;0,(N$1-M263)/N$1,0)</f>
        <v>1</v>
      </c>
      <c r="O263" s="317" t="s">
        <v>593</v>
      </c>
      <c r="P263" s="43" t="s">
        <v>15</v>
      </c>
      <c r="Q263" s="35">
        <v>2</v>
      </c>
      <c r="R263" s="36" t="s">
        <v>98</v>
      </c>
    </row>
    <row r="264" spans="1:27" s="25" customFormat="1" ht="11.25" customHeight="1" x14ac:dyDescent="0.2">
      <c r="A264" s="436"/>
      <c r="B264" s="11"/>
      <c r="C264" s="18"/>
      <c r="D264" s="11"/>
      <c r="E264" s="19"/>
      <c r="F264" s="11"/>
      <c r="G264" s="11"/>
      <c r="H264" s="11"/>
      <c r="I264" s="11"/>
      <c r="J264" s="11"/>
      <c r="K264" s="11"/>
      <c r="L264" s="11"/>
      <c r="M264" s="6"/>
      <c r="N264" s="14"/>
      <c r="O264" s="15"/>
      <c r="P264" s="15"/>
      <c r="Q264" s="257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s="25" customFormat="1" ht="11.25" x14ac:dyDescent="0.2">
      <c r="A265" s="436"/>
      <c r="B265" s="11" t="s">
        <v>596</v>
      </c>
      <c r="C265" s="18"/>
      <c r="D265" s="11"/>
      <c r="E265" s="19"/>
      <c r="F265" s="11"/>
      <c r="G265" s="11"/>
      <c r="H265" s="11"/>
      <c r="I265" s="11"/>
      <c r="J265" s="11"/>
      <c r="K265" s="11"/>
      <c r="L265" s="258"/>
      <c r="M265" s="6"/>
      <c r="N265" s="14"/>
      <c r="O265" s="15"/>
      <c r="P265" s="15"/>
      <c r="Q265" s="257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s="25" customFormat="1" ht="11.25" x14ac:dyDescent="0.2">
      <c r="A266" s="436"/>
      <c r="B266" s="11" t="s">
        <v>597</v>
      </c>
      <c r="C266" s="18"/>
      <c r="D266" s="11"/>
      <c r="E266" s="19"/>
      <c r="F266" s="11"/>
      <c r="G266" s="11"/>
      <c r="H266" s="11"/>
      <c r="I266" s="11"/>
      <c r="J266" s="11"/>
      <c r="K266" s="11"/>
      <c r="L266" s="258"/>
      <c r="M266" s="6"/>
      <c r="N266" s="14"/>
      <c r="O266" s="15"/>
      <c r="P266" s="15"/>
      <c r="Q266" s="257"/>
      <c r="S266" s="11"/>
      <c r="T266" s="11"/>
      <c r="U266" s="11"/>
      <c r="V266" s="11"/>
      <c r="W266" s="11"/>
      <c r="X266" s="11"/>
      <c r="Y266" s="11"/>
      <c r="Z266" s="11"/>
      <c r="AA266" s="11"/>
    </row>
    <row r="272" spans="1:27" s="25" customFormat="1" ht="11.25" x14ac:dyDescent="0.2">
      <c r="A272" s="436"/>
      <c r="B272" s="11"/>
      <c r="C272" s="18"/>
      <c r="D272" s="11"/>
      <c r="E272" s="19"/>
      <c r="F272" s="11"/>
      <c r="G272" s="11"/>
      <c r="H272" s="11"/>
      <c r="I272" s="11"/>
      <c r="J272" s="11"/>
      <c r="K272" s="11"/>
      <c r="L272" s="259"/>
      <c r="M272" s="6"/>
      <c r="N272" s="14"/>
      <c r="O272" s="15"/>
      <c r="P272" s="15"/>
      <c r="Q272" s="257"/>
      <c r="S272" s="11"/>
      <c r="T272" s="11"/>
      <c r="U272" s="11"/>
      <c r="V272" s="11"/>
      <c r="W272" s="11"/>
      <c r="X272" s="11"/>
      <c r="Y272" s="11"/>
      <c r="Z272" s="11"/>
      <c r="AA272" s="11"/>
    </row>
  </sheetData>
  <sheetProtection formatCells="0" formatColumns="0" formatRows="0" insertColumns="0" insertRows="0" insertHyperlinks="0" deleteColumns="0" deleteRows="0" sort="0" autoFilter="0" pivotTables="0"/>
  <autoFilter ref="B5:AA260"/>
  <mergeCells count="2">
    <mergeCell ref="O126:O127"/>
    <mergeCell ref="O249:O251"/>
  </mergeCells>
  <pageMargins left="0.19685039370078741" right="0" top="0.19685039370078741" bottom="0.19685039370078741" header="0.51181102362204722" footer="0.51181102362204722"/>
  <pageSetup paperSize="9" scale="79" fitToWidth="0" fitToHeight="6" orientation="landscape" r:id="rId1"/>
  <rowBreaks count="2" manualBreakCount="2">
    <brk id="71" man="1"/>
    <brk id="16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43</vt:i4>
      </vt:variant>
    </vt:vector>
  </HeadingPairs>
  <TitlesOfParts>
    <vt:vector size="50" baseType="lpstr">
      <vt:lpstr>ДК_NEW</vt:lpstr>
      <vt:lpstr>ДК_NEW цв</vt:lpstr>
      <vt:lpstr>-ДК_NEW</vt:lpstr>
      <vt:lpstr>ДК_NEW (3)</vt:lpstr>
      <vt:lpstr>НАСЕЛЕНИЕ</vt:lpstr>
      <vt:lpstr>ДК_NEW (2)</vt:lpstr>
      <vt:lpstr>ДК_NEW21.08</vt:lpstr>
      <vt:lpstr>ДК_NEW!Z_39A69230_0156_42E7_B758_247F0A34DEA3_.wvu.PrintArea</vt:lpstr>
      <vt:lpstr>'-ДК_NEW'!Z_39A69230_0156_42E7_B758_247F0A34DEA3_.wvu.PrintArea</vt:lpstr>
      <vt:lpstr>'ДК_NEW (2)'!Z_39A69230_0156_42E7_B758_247F0A34DEA3_.wvu.PrintArea</vt:lpstr>
      <vt:lpstr>'ДК_NEW (3)'!Z_39A69230_0156_42E7_B758_247F0A34DEA3_.wvu.PrintArea</vt:lpstr>
      <vt:lpstr>'ДК_NEW цв'!Z_39A69230_0156_42E7_B758_247F0A34DEA3_.wvu.PrintArea</vt:lpstr>
      <vt:lpstr>ДК_NEW21.08!Z_39A69230_0156_42E7_B758_247F0A34DEA3_.wvu.PrintArea</vt:lpstr>
      <vt:lpstr>НАСЕЛЕНИЕ!Z_39A69230_0156_42E7_B758_247F0A34DEA3_.wvu.PrintArea</vt:lpstr>
      <vt:lpstr>ДК_NEW!Z_39A69230_0156_42E7_B758_247F0A34DEA3_.wvu.PrintTitles</vt:lpstr>
      <vt:lpstr>'-ДК_NEW'!Z_39A69230_0156_42E7_B758_247F0A34DEA3_.wvu.PrintTitles</vt:lpstr>
      <vt:lpstr>'ДК_NEW (2)'!Z_39A69230_0156_42E7_B758_247F0A34DEA3_.wvu.PrintTitles</vt:lpstr>
      <vt:lpstr>'ДК_NEW (3)'!Z_39A69230_0156_42E7_B758_247F0A34DEA3_.wvu.PrintTitles</vt:lpstr>
      <vt:lpstr>'ДК_NEW цв'!Z_39A69230_0156_42E7_B758_247F0A34DEA3_.wvu.PrintTitles</vt:lpstr>
      <vt:lpstr>ДК_NEW21.08!Z_39A69230_0156_42E7_B758_247F0A34DEA3_.wvu.PrintTitles</vt:lpstr>
      <vt:lpstr>НАСЕЛЕНИЕ!Z_39A69230_0156_42E7_B758_247F0A34DEA3_.wvu.PrintTitles</vt:lpstr>
      <vt:lpstr>ДК_NEW!Z_735A27B3_9F8B_4975_BCF4_5567811DE975_.wvu.PrintArea</vt:lpstr>
      <vt:lpstr>'-ДК_NEW'!Z_735A27B3_9F8B_4975_BCF4_5567811DE975_.wvu.PrintArea</vt:lpstr>
      <vt:lpstr>'ДК_NEW (2)'!Z_735A27B3_9F8B_4975_BCF4_5567811DE975_.wvu.PrintArea</vt:lpstr>
      <vt:lpstr>'ДК_NEW (3)'!Z_735A27B3_9F8B_4975_BCF4_5567811DE975_.wvu.PrintArea</vt:lpstr>
      <vt:lpstr>'ДК_NEW цв'!Z_735A27B3_9F8B_4975_BCF4_5567811DE975_.wvu.PrintArea</vt:lpstr>
      <vt:lpstr>ДК_NEW21.08!Z_735A27B3_9F8B_4975_BCF4_5567811DE975_.wvu.PrintArea</vt:lpstr>
      <vt:lpstr>НАСЕЛЕНИЕ!Z_735A27B3_9F8B_4975_BCF4_5567811DE975_.wvu.PrintArea</vt:lpstr>
      <vt:lpstr>ДК_NEW!Z_735A27B3_9F8B_4975_BCF4_5567811DE975_.wvu.PrintTitles</vt:lpstr>
      <vt:lpstr>'-ДК_NEW'!Z_735A27B3_9F8B_4975_BCF4_5567811DE975_.wvu.PrintTitles</vt:lpstr>
      <vt:lpstr>'ДК_NEW (2)'!Z_735A27B3_9F8B_4975_BCF4_5567811DE975_.wvu.PrintTitles</vt:lpstr>
      <vt:lpstr>'ДК_NEW (3)'!Z_735A27B3_9F8B_4975_BCF4_5567811DE975_.wvu.PrintTitles</vt:lpstr>
      <vt:lpstr>'ДК_NEW цв'!Z_735A27B3_9F8B_4975_BCF4_5567811DE975_.wvu.PrintTitles</vt:lpstr>
      <vt:lpstr>ДК_NEW21.08!Z_735A27B3_9F8B_4975_BCF4_5567811DE975_.wvu.PrintTitles</vt:lpstr>
      <vt:lpstr>НАСЕЛЕНИЕ!Z_735A27B3_9F8B_4975_BCF4_5567811DE975_.wvu.PrintTitles</vt:lpstr>
      <vt:lpstr>НАСЕЛЕНИЕ!Z_735A27B3_9F8B_4975_BCF4_5567811DE975_.wvu.Rows</vt:lpstr>
      <vt:lpstr>ДК_NEW!Заголовки_для_печати</vt:lpstr>
      <vt:lpstr>'-ДК_NEW'!Заголовки_для_печати</vt:lpstr>
      <vt:lpstr>'ДК_NEW (2)'!Заголовки_для_печати</vt:lpstr>
      <vt:lpstr>'ДК_NEW (3)'!Заголовки_для_печати</vt:lpstr>
      <vt:lpstr>'ДК_NEW цв'!Заголовки_для_печати</vt:lpstr>
      <vt:lpstr>ДК_NEW21.08!Заголовки_для_печати</vt:lpstr>
      <vt:lpstr>НАСЕЛЕНИЕ!Заголовки_для_печати</vt:lpstr>
      <vt:lpstr>ДК_NEW!Область_печати</vt:lpstr>
      <vt:lpstr>'-ДК_NEW'!Область_печати</vt:lpstr>
      <vt:lpstr>'ДК_NEW (2)'!Область_печати</vt:lpstr>
      <vt:lpstr>'ДК_NEW (3)'!Область_печати</vt:lpstr>
      <vt:lpstr>'ДК_NEW цв'!Область_печати</vt:lpstr>
      <vt:lpstr>ДК_NEW21.08!Область_печати</vt:lpstr>
      <vt:lpstr>НАСЕЛЕНИЕ!Область_печати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mmm</cp:lastModifiedBy>
  <dcterms:created xsi:type="dcterms:W3CDTF">2014-08-13T07:44:43Z</dcterms:created>
  <dcterms:modified xsi:type="dcterms:W3CDTF">2017-05-05T15:14:54Z</dcterms:modified>
</cp:coreProperties>
</file>